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eseu\Downloads\Lee\Program\Continuous Girder Influence Line\Distribute to MIDASoft\"/>
    </mc:Choice>
  </mc:AlternateContent>
  <xr:revisionPtr revIDLastSave="0" documentId="13_ncr:1_{2FE3648F-4A54-4067-802B-EA1408E995AF}" xr6:coauthVersionLast="44" xr6:coauthVersionMax="44" xr10:uidLastSave="{00000000-0000-0000-0000-000000000000}"/>
  <workbookProtection workbookAlgorithmName="SHA-512" workbookHashValue="yU/U94q1hk+Olj117IhB7uQEfjaPAXjAhH/z3GY2h71bAbhj8ko6i/FtXMjlWUOdSejTB/luTKYg3dnV8aAvkw==" workbookSaltValue="fw1P1O51lzPsvJwZy50lSQ==" workbookSpinCount="100000" lockStructure="1"/>
  <bookViews>
    <workbookView xWindow="-120" yWindow="-120" windowWidth="29040" windowHeight="15840" tabRatio="796" firstSheet="1" activeTab="2" xr2:uid="{00000000-000D-0000-FFFF-FFFF00000000}"/>
  </bookViews>
  <sheets>
    <sheet name="Table" sheetId="2" state="hidden" r:id="rId1"/>
    <sheet name="M1" sheetId="4" r:id="rId2"/>
    <sheet name="M2" sheetId="107" r:id="rId3"/>
    <sheet name="M3" sheetId="108" r:id="rId4"/>
    <sheet name="04" sheetId="109" r:id="rId5"/>
    <sheet name="RA" sheetId="21" r:id="rId6"/>
    <sheet name="RB" sheetId="110" r:id="rId7"/>
    <sheet name="Q1" sheetId="111" r:id="rId8"/>
    <sheet name="Q2" sheetId="112" r:id="rId9"/>
    <sheet name="Q3" sheetId="113" r:id="rId10"/>
    <sheet name="Q4" sheetId="114" r:id="rId11"/>
    <sheet name="D1" sheetId="41" r:id="rId12"/>
    <sheet name="D2" sheetId="115" r:id="rId13"/>
    <sheet name="D3" sheetId="116" r:id="rId14"/>
    <sheet name="D4" sheetId="117" r:id="rId15"/>
    <sheet name="SA" sheetId="126" r:id="rId16"/>
    <sheet name="SB" sheetId="127" r:id="rId17"/>
    <sheet name="M-1" sheetId="55" r:id="rId18"/>
    <sheet name="M-2" sheetId="118" r:id="rId19"/>
    <sheet name="M-3" sheetId="119" r:id="rId20"/>
    <sheet name="M-4" sheetId="120" r:id="rId21"/>
    <sheet name="MS1" sheetId="121" r:id="rId22"/>
    <sheet name="Q-1" sheetId="72" r:id="rId23"/>
    <sheet name="Q-2" sheetId="122" r:id="rId24"/>
    <sheet name="Q-3" sheetId="123" r:id="rId25"/>
    <sheet name="Q-4" sheetId="124" r:id="rId26"/>
    <sheet name="QS1" sheetId="125" r:id="rId27"/>
    <sheet name="D-1" sheetId="92" r:id="rId28"/>
    <sheet name="D-2" sheetId="93" r:id="rId29"/>
    <sheet name="D-3" sheetId="94" r:id="rId30"/>
    <sheet name="D-4" sheetId="95" r:id="rId31"/>
    <sheet name="DS1" sheetId="89" r:id="rId32"/>
    <sheet name="SS1" sheetId="128" r:id="rId33"/>
  </sheets>
  <definedNames>
    <definedName name="_xlnm.Print_Area" localSheetId="0">Table!$C$6:$N$34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3" i="2" l="1"/>
  <c r="M33" i="2"/>
  <c r="N23" i="2"/>
  <c r="M23" i="2"/>
  <c r="T18" i="2" l="1"/>
  <c r="S15" i="2"/>
  <c r="R15" i="2"/>
  <c r="S9" i="2"/>
  <c r="R9" i="2"/>
  <c r="Q15" i="2"/>
  <c r="P15" i="2"/>
  <c r="Q9" i="2"/>
  <c r="P9" i="2"/>
  <c r="D33" i="2"/>
  <c r="N8" i="2" l="1"/>
  <c r="M8" i="2" s="1"/>
  <c r="T8" i="2" l="1"/>
  <c r="U8" i="2"/>
  <c r="C24" i="2"/>
  <c r="E22" i="2"/>
  <c r="C9" i="2"/>
  <c r="E7" i="2"/>
  <c r="N24" i="2" l="1"/>
  <c r="M24" i="2"/>
  <c r="F22" i="2"/>
  <c r="F24" i="2" s="1"/>
  <c r="E33" i="2"/>
  <c r="C25" i="2"/>
  <c r="E24" i="2"/>
  <c r="F7" i="2"/>
  <c r="E18" i="2"/>
  <c r="E9" i="2"/>
  <c r="C10" i="2"/>
  <c r="E10" i="2" s="1"/>
  <c r="N9" i="2"/>
  <c r="M9" i="2" s="1"/>
  <c r="M25" i="2" l="1"/>
  <c r="N25" i="2"/>
  <c r="T9" i="2"/>
  <c r="U9" i="2"/>
  <c r="G22" i="2"/>
  <c r="G25" i="2" s="1"/>
  <c r="F33" i="2"/>
  <c r="C26" i="2"/>
  <c r="E25" i="2"/>
  <c r="F25" i="2"/>
  <c r="G7" i="2"/>
  <c r="F18" i="2"/>
  <c r="F9" i="2"/>
  <c r="F10" i="2"/>
  <c r="C11" i="2"/>
  <c r="F11" i="2" s="1"/>
  <c r="N10" i="2"/>
  <c r="M10" i="2" s="1"/>
  <c r="M26" i="2" l="1"/>
  <c r="N26" i="2"/>
  <c r="T10" i="2"/>
  <c r="U10" i="2"/>
  <c r="H22" i="2"/>
  <c r="G33" i="2"/>
  <c r="G24" i="2"/>
  <c r="H7" i="2"/>
  <c r="G18" i="2"/>
  <c r="G9" i="2"/>
  <c r="G11" i="2"/>
  <c r="G10" i="2"/>
  <c r="C27" i="2"/>
  <c r="H26" i="2"/>
  <c r="G26" i="2"/>
  <c r="F26" i="2"/>
  <c r="E26" i="2"/>
  <c r="C12" i="2"/>
  <c r="G12" i="2" s="1"/>
  <c r="N11" i="2"/>
  <c r="M11" i="2" s="1"/>
  <c r="E11" i="2"/>
  <c r="N27" i="2" l="1"/>
  <c r="M27" i="2"/>
  <c r="U11" i="2"/>
  <c r="T11" i="2"/>
  <c r="I22" i="2"/>
  <c r="I27" i="2" s="1"/>
  <c r="H33" i="2"/>
  <c r="H24" i="2"/>
  <c r="H25" i="2"/>
  <c r="C13" i="2"/>
  <c r="H13" i="2" s="1"/>
  <c r="N12" i="2"/>
  <c r="M12" i="2" s="1"/>
  <c r="E12" i="2"/>
  <c r="F12" i="2"/>
  <c r="C28" i="2"/>
  <c r="G27" i="2"/>
  <c r="F27" i="2"/>
  <c r="H27" i="2"/>
  <c r="E27" i="2"/>
  <c r="I7" i="2"/>
  <c r="H18" i="2"/>
  <c r="H12" i="2"/>
  <c r="H10" i="2"/>
  <c r="H9" i="2"/>
  <c r="H11" i="2"/>
  <c r="M28" i="2" l="1"/>
  <c r="N28" i="2"/>
  <c r="T12" i="2"/>
  <c r="U12" i="2"/>
  <c r="J22" i="2"/>
  <c r="J28" i="2" s="1"/>
  <c r="I33" i="2"/>
  <c r="I24" i="2"/>
  <c r="I25" i="2"/>
  <c r="I26" i="2"/>
  <c r="J7" i="2"/>
  <c r="I18" i="2"/>
  <c r="I10" i="2"/>
  <c r="I13" i="2"/>
  <c r="I9" i="2"/>
  <c r="I12" i="2"/>
  <c r="I11" i="2"/>
  <c r="C29" i="2"/>
  <c r="I28" i="2"/>
  <c r="H28" i="2"/>
  <c r="E28" i="2"/>
  <c r="G28" i="2"/>
  <c r="F28" i="2"/>
  <c r="C14" i="2"/>
  <c r="I14" i="2" s="1"/>
  <c r="N13" i="2"/>
  <c r="M13" i="2" s="1"/>
  <c r="E13" i="2"/>
  <c r="F13" i="2"/>
  <c r="G13" i="2"/>
  <c r="N29" i="2" l="1"/>
  <c r="M29" i="2"/>
  <c r="U13" i="2"/>
  <c r="T13" i="2"/>
  <c r="K22" i="2"/>
  <c r="J33" i="2"/>
  <c r="J24" i="2"/>
  <c r="J25" i="2"/>
  <c r="J26" i="2"/>
  <c r="J27" i="2"/>
  <c r="C30" i="2"/>
  <c r="H29" i="2"/>
  <c r="G29" i="2"/>
  <c r="F29" i="2"/>
  <c r="E29" i="2"/>
  <c r="K29" i="2"/>
  <c r="J29" i="2"/>
  <c r="I29" i="2"/>
  <c r="C15" i="2"/>
  <c r="J15" i="2" s="1"/>
  <c r="N14" i="2"/>
  <c r="M14" i="2" s="1"/>
  <c r="E14" i="2"/>
  <c r="F14" i="2"/>
  <c r="G14" i="2"/>
  <c r="H14" i="2"/>
  <c r="K7" i="2"/>
  <c r="J18" i="2"/>
  <c r="J14" i="2"/>
  <c r="J9" i="2"/>
  <c r="J12" i="2"/>
  <c r="J11" i="2"/>
  <c r="J13" i="2"/>
  <c r="J10" i="2"/>
  <c r="M30" i="2" l="1"/>
  <c r="N30" i="2"/>
  <c r="U14" i="2"/>
  <c r="T14" i="2"/>
  <c r="L22" i="2"/>
  <c r="L33" i="2" s="1"/>
  <c r="K33" i="2"/>
  <c r="K24" i="2"/>
  <c r="K25" i="2"/>
  <c r="K26" i="2"/>
  <c r="K27" i="2"/>
  <c r="K28" i="2"/>
  <c r="L7" i="2"/>
  <c r="K18" i="2"/>
  <c r="K14" i="2"/>
  <c r="K11" i="2"/>
  <c r="K13" i="2"/>
  <c r="K9" i="2"/>
  <c r="K10" i="2"/>
  <c r="K12" i="2"/>
  <c r="K15" i="2"/>
  <c r="C16" i="2"/>
  <c r="N16" i="2" s="1"/>
  <c r="M16" i="2" s="1"/>
  <c r="N15" i="2"/>
  <c r="M15" i="2" s="1"/>
  <c r="E15" i="2"/>
  <c r="F15" i="2"/>
  <c r="G15" i="2"/>
  <c r="H15" i="2"/>
  <c r="I15" i="2"/>
  <c r="C31" i="2"/>
  <c r="F30" i="2"/>
  <c r="E30" i="2"/>
  <c r="G30" i="2"/>
  <c r="K30" i="2"/>
  <c r="I30" i="2"/>
  <c r="H30" i="2"/>
  <c r="J30" i="2"/>
  <c r="N31" i="2" l="1"/>
  <c r="M31" i="2"/>
  <c r="T15" i="2"/>
  <c r="U15" i="2"/>
  <c r="U16" i="2"/>
  <c r="T16" i="2"/>
</calcChain>
</file>

<file path=xl/sharedStrings.xml><?xml version="1.0" encoding="utf-8"?>
<sst xmlns="http://schemas.openxmlformats.org/spreadsheetml/2006/main" count="20" uniqueCount="19">
  <si>
    <t>RA</t>
  </si>
  <si>
    <t>RB</t>
  </si>
  <si>
    <t>Bending Moment</t>
  </si>
  <si>
    <t>Reaction</t>
  </si>
  <si>
    <t>Deflection</t>
  </si>
  <si>
    <r>
      <t>×L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/10</t>
    </r>
  </si>
  <si>
    <r>
      <t>×L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/10</t>
    </r>
  </si>
  <si>
    <r>
      <rPr>
        <sz val="11"/>
        <color theme="1"/>
        <rFont val="Gulim"/>
        <family val="2"/>
        <charset val="129"/>
      </rPr>
      <t>×(L</t>
    </r>
    <r>
      <rPr>
        <vertAlign val="subscript"/>
        <sz val="11"/>
        <color theme="1"/>
        <rFont val="Gulim"/>
        <family val="2"/>
      </rPr>
      <t>1</t>
    </r>
    <r>
      <rPr>
        <vertAlign val="superscript"/>
        <sz val="11"/>
        <color theme="1"/>
        <rFont val="Gulim"/>
        <family val="2"/>
      </rPr>
      <t>3</t>
    </r>
    <r>
      <rPr>
        <sz val="11"/>
        <color theme="1"/>
        <rFont val="Calibri"/>
        <family val="2"/>
        <scheme val="minor"/>
      </rPr>
      <t>/EI)/100</t>
    </r>
  </si>
  <si>
    <r>
      <rPr>
        <sz val="11"/>
        <color theme="1"/>
        <rFont val="Gulim"/>
        <family val="2"/>
        <charset val="129"/>
      </rPr>
      <t>×(L</t>
    </r>
    <r>
      <rPr>
        <vertAlign val="subscript"/>
        <sz val="11"/>
        <color theme="1"/>
        <rFont val="Gulim"/>
        <family val="2"/>
      </rPr>
      <t>1</t>
    </r>
    <r>
      <rPr>
        <vertAlign val="superscript"/>
        <sz val="11"/>
        <color theme="1"/>
        <rFont val="Gulim"/>
        <family val="2"/>
      </rPr>
      <t>4</t>
    </r>
    <r>
      <rPr>
        <sz val="11"/>
        <color theme="1"/>
        <rFont val="Calibri"/>
        <family val="2"/>
        <scheme val="minor"/>
      </rPr>
      <t>/EI)/100</t>
    </r>
  </si>
  <si>
    <t>Span 1</t>
  </si>
  <si>
    <t>RA-1</t>
  </si>
  <si>
    <t>-RA</t>
  </si>
  <si>
    <t>Slope</t>
  </si>
  <si>
    <t>SA</t>
  </si>
  <si>
    <t>SB</t>
  </si>
  <si>
    <r>
      <t>×(L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/EI)/10</t>
    </r>
  </si>
  <si>
    <r>
      <t>×(L</t>
    </r>
    <r>
      <rPr>
        <vertAlign val="subscript"/>
        <sz val="11"/>
        <color theme="1"/>
        <rFont val="Calibri"/>
        <family val="2"/>
        <scheme val="minor"/>
      </rPr>
      <t>1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/EI)/10</t>
    </r>
  </si>
  <si>
    <r>
      <t>×L</t>
    </r>
    <r>
      <rPr>
        <vertAlign val="subscript"/>
        <sz val="11"/>
        <color theme="1"/>
        <rFont val="Calibri"/>
        <family val="2"/>
        <scheme val="minor"/>
      </rPr>
      <t>1</t>
    </r>
  </si>
  <si>
    <t>×1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</si>
</sst>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E+00"/>
    <numFmt numFmtId="166" formatCode="0.0E+00"/>
  </numFmts>
  <fonts count="9">
    <font>
      <sz val="11"/>
      <color theme="1"/>
      <name val="Calibri"/>
      <family val="2"/>
      <scheme val="minor"/>
    </font>
    <font>
      <sz val="11"/>
      <color theme="1"/>
      <name val="Gulim"/>
      <family val="2"/>
      <charset val="129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vertAlign val="subscript"/>
      <sz val="11"/>
      <color theme="1"/>
      <name val="Gulim"/>
      <family val="2"/>
    </font>
    <font>
      <vertAlign val="superscript"/>
      <sz val="11"/>
      <color theme="1"/>
      <name val="Gulim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2" xfId="0" applyNumberFormat="1" applyBorder="1" applyProtection="1">
      <protection hidden="1"/>
    </xf>
    <xf numFmtId="164" fontId="0" fillId="0" borderId="4" xfId="0" applyNumberFormat="1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5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164" fontId="0" fillId="0" borderId="7" xfId="0" applyNumberFormat="1" applyBorder="1" applyProtection="1">
      <protection hidden="1"/>
    </xf>
    <xf numFmtId="164" fontId="0" fillId="0" borderId="9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0" fillId="0" borderId="6" xfId="0" applyNumberFormat="1" applyBorder="1" applyAlignment="1" applyProtection="1">
      <alignment horizontal="center"/>
      <protection hidden="1"/>
    </xf>
    <xf numFmtId="0" fontId="0" fillId="0" borderId="9" xfId="0" applyNumberFormat="1" applyBorder="1" applyAlignment="1" applyProtection="1">
      <alignment horizontal="center"/>
      <protection hidden="1"/>
    </xf>
    <xf numFmtId="0" fontId="2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13" xfId="0" applyNumberFormat="1" applyBorder="1" applyAlignment="1" applyProtection="1">
      <alignment horizontal="center"/>
      <protection hidden="1"/>
    </xf>
    <xf numFmtId="0" fontId="0" fillId="0" borderId="14" xfId="0" applyNumberFormat="1" applyBorder="1" applyAlignment="1" applyProtection="1">
      <alignment horizontal="center"/>
      <protection hidden="1"/>
    </xf>
    <xf numFmtId="0" fontId="0" fillId="0" borderId="15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164" fontId="0" fillId="0" borderId="0" xfId="0" applyNumberFormat="1" applyBorder="1" applyAlignment="1" applyProtection="1">
      <alignment horizontal="right"/>
      <protection hidden="1"/>
    </xf>
    <xf numFmtId="1" fontId="3" fillId="0" borderId="10" xfId="0" applyNumberFormat="1" applyFont="1" applyFill="1" applyBorder="1" applyAlignment="1" applyProtection="1">
      <alignment horizontal="center" vertical="center"/>
      <protection hidden="1"/>
    </xf>
    <xf numFmtId="1" fontId="3" fillId="0" borderId="11" xfId="0" applyNumberFormat="1" applyFont="1" applyFill="1" applyBorder="1" applyAlignment="1" applyProtection="1">
      <alignment horizontal="center" vertical="center"/>
      <protection hidden="1"/>
    </xf>
    <xf numFmtId="1" fontId="3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13" xfId="0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quotePrefix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Fill="1" applyProtection="1">
      <protection hidden="1"/>
    </xf>
    <xf numFmtId="11" fontId="0" fillId="0" borderId="0" xfId="0" applyNumberFormat="1"/>
    <xf numFmtId="0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164" fontId="0" fillId="0" borderId="0" xfId="0" applyNumberFormat="1"/>
    <xf numFmtId="164" fontId="6" fillId="0" borderId="10" xfId="0" applyNumberFormat="1" applyFont="1" applyBorder="1" applyAlignment="1" applyProtection="1">
      <alignment horizontal="right"/>
      <protection hidden="1"/>
    </xf>
    <xf numFmtId="164" fontId="0" fillId="0" borderId="11" xfId="0" applyNumberFormat="1" applyBorder="1" applyAlignment="1" applyProtection="1">
      <alignment horizontal="right"/>
      <protection hidden="1"/>
    </xf>
    <xf numFmtId="164" fontId="0" fillId="0" borderId="12" xfId="0" applyNumberFormat="1" applyBorder="1" applyAlignment="1" applyProtection="1">
      <alignment horizontal="right"/>
      <protection hidden="1"/>
    </xf>
    <xf numFmtId="0" fontId="6" fillId="0" borderId="10" xfId="0" applyFont="1" applyBorder="1" applyAlignment="1" applyProtection="1">
      <alignment horizontal="right"/>
      <protection hidden="1"/>
    </xf>
    <xf numFmtId="0" fontId="0" fillId="0" borderId="11" xfId="0" applyBorder="1" applyAlignment="1" applyProtection="1">
      <alignment horizontal="right"/>
      <protection hidden="1"/>
    </xf>
    <xf numFmtId="0" fontId="0" fillId="0" borderId="12" xfId="0" applyBorder="1" applyAlignment="1" applyProtection="1">
      <alignment horizontal="right"/>
      <protection hidden="1"/>
    </xf>
    <xf numFmtId="164" fontId="0" fillId="0" borderId="10" xfId="0" applyNumberFormat="1" applyBorder="1" applyAlignment="1" applyProtection="1">
      <alignment horizontal="righ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164" fontId="0" fillId="0" borderId="11" xfId="0" applyNumberFormat="1" applyBorder="1" applyAlignment="1" applyProtection="1">
      <alignment horizontal="center"/>
      <protection hidden="1"/>
    </xf>
    <xf numFmtId="164" fontId="0" fillId="0" borderId="12" xfId="0" applyNumberFormat="1" applyBorder="1" applyAlignment="1" applyProtection="1">
      <alignment horizontal="center"/>
      <protection hidden="1"/>
    </xf>
    <xf numFmtId="164" fontId="0" fillId="0" borderId="7" xfId="0" applyNumberFormat="1" applyBorder="1" applyAlignment="1" applyProtection="1">
      <alignment horizontal="right"/>
      <protection hidden="1"/>
    </xf>
    <xf numFmtId="164" fontId="0" fillId="0" borderId="9" xfId="0" applyNumberFormat="1" applyBorder="1" applyAlignment="1" applyProtection="1">
      <alignment horizontal="right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theme" Target="theme/theme1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hartsheet" Target="chartsheets/sheet3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chartsheet" Target="chartsheets/sheet31.xml"/><Relationship Id="rId37" Type="http://schemas.openxmlformats.org/officeDocument/2006/relationships/calcChain" Target="calcChain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chartsheet" Target="chartsheets/sheet30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 1/8 Location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Table!$E$8:$E$16</c:f>
              <c:numCache>
                <c:formatCode>0.00000</c:formatCode>
                <c:ptCount val="9"/>
                <c:pt idx="0">
                  <c:v>0</c:v>
                </c:pt>
                <c:pt idx="1">
                  <c:v>1.09375</c:v>
                </c:pt>
                <c:pt idx="2">
                  <c:v>0.9375</c:v>
                </c:pt>
                <c:pt idx="3">
                  <c:v>0.78125</c:v>
                </c:pt>
                <c:pt idx="4">
                  <c:v>0.625</c:v>
                </c:pt>
                <c:pt idx="5">
                  <c:v>0.46875</c:v>
                </c:pt>
                <c:pt idx="6">
                  <c:v>0.3125</c:v>
                </c:pt>
                <c:pt idx="7">
                  <c:v>0.15625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D2-4637-B312-B039B2B9C2E3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(Table!$C$8,Table!$C$9,Table!$C$16)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8</c:v>
                </c:pt>
              </c:numCache>
            </c:numRef>
          </c:xVal>
          <c:yVal>
            <c:numRef>
              <c:f>(Table!$P$9,Table!$E$9,Table!$P$15)</c:f>
              <c:numCache>
                <c:formatCode>0.00000</c:formatCode>
                <c:ptCount val="3"/>
                <c:pt idx="0">
                  <c:v>1.25</c:v>
                </c:pt>
                <c:pt idx="1">
                  <c:v>1.09375</c:v>
                </c:pt>
                <c:pt idx="2">
                  <c:v>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2E-458B-B99E-67530219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cross"/>
        <c:minorTickMark val="cross"/>
        <c:tickLblPos val="none"/>
        <c:spPr>
          <a:ln/>
        </c:spPr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4/8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(Table!$C$8:$C$12,Table!$C$12,Table!$C$12,Table!$C$12:$C$16)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</c:numCache>
            </c:numRef>
          </c:xVal>
          <c:yVal>
            <c:numRef>
              <c:f>(Table!$M$8:$M$12,Table!$M$12,Table!$T$12,Table!$T$12:$T$16)</c:f>
              <c:numCache>
                <c:formatCode>0.00000</c:formatCode>
                <c:ptCount val="12"/>
                <c:pt idx="0">
                  <c:v>1</c:v>
                </c:pt>
                <c:pt idx="1">
                  <c:v>0.875</c:v>
                </c:pt>
                <c:pt idx="2">
                  <c:v>0.75</c:v>
                </c:pt>
                <c:pt idx="3">
                  <c:v>0.625</c:v>
                </c:pt>
                <c:pt idx="4">
                  <c:v>0.5</c:v>
                </c:pt>
                <c:pt idx="5">
                  <c:v>0.5</c:v>
                </c:pt>
                <c:pt idx="6">
                  <c:v>-0.5</c:v>
                </c:pt>
                <c:pt idx="7">
                  <c:v>-0.5</c:v>
                </c:pt>
                <c:pt idx="8">
                  <c:v>-0.625</c:v>
                </c:pt>
                <c:pt idx="9">
                  <c:v>-0.75</c:v>
                </c:pt>
                <c:pt idx="10">
                  <c:v>-0.875</c:v>
                </c:pt>
                <c:pt idx="1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6D-490E-B73E-83AB4177C4F7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Table!$T$8:$T$12</c:f>
              <c:numCache>
                <c:formatCode>0.00000</c:formatCode>
                <c:ptCount val="5"/>
                <c:pt idx="0">
                  <c:v>0</c:v>
                </c:pt>
                <c:pt idx="1">
                  <c:v>-0.125</c:v>
                </c:pt>
                <c:pt idx="2">
                  <c:v>-0.25</c:v>
                </c:pt>
                <c:pt idx="3">
                  <c:v>-0.375</c:v>
                </c:pt>
                <c:pt idx="4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6D-490E-B73E-83AB4177C4F7}"/>
            </c:ext>
          </c:extLst>
        </c:ser>
        <c:ser>
          <c:idx val="2"/>
          <c:order val="2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Table!$C$12:$C$16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xVal>
          <c:yVal>
            <c:numRef>
              <c:f>Table!$M$12:$M$16</c:f>
              <c:numCache>
                <c:formatCode>0.00000</c:formatCode>
                <c:ptCount val="5"/>
                <c:pt idx="0">
                  <c:v>0.5</c:v>
                </c:pt>
                <c:pt idx="1">
                  <c:v>0.375</c:v>
                </c:pt>
                <c:pt idx="2">
                  <c:v>0.25</c:v>
                </c:pt>
                <c:pt idx="3">
                  <c:v>0.125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6D-490E-B73E-83AB4177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</a:t>
            </a:r>
            <a:r>
              <a:rPr lang="en-US" sz="1000" b="0" baseline="0"/>
              <a:t>  1/8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Table!$E$23:$E$31</c:f>
              <c:numCache>
                <c:formatCode>0.00000</c:formatCode>
                <c:ptCount val="9"/>
                <c:pt idx="0">
                  <c:v>0</c:v>
                </c:pt>
                <c:pt idx="1">
                  <c:v>0.39876302083333331</c:v>
                </c:pt>
                <c:pt idx="2">
                  <c:v>0.6591796875</c:v>
                </c:pt>
                <c:pt idx="3">
                  <c:v>0.77311197916666663</c:v>
                </c:pt>
                <c:pt idx="4">
                  <c:v>0.76497395833333326</c:v>
                </c:pt>
                <c:pt idx="5">
                  <c:v>0.6591796875</c:v>
                </c:pt>
                <c:pt idx="6">
                  <c:v>0.48014322916666663</c:v>
                </c:pt>
                <c:pt idx="7">
                  <c:v>0.25227864583333331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57C-44AC-854E-7B287CE8D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</a:t>
            </a:r>
            <a:r>
              <a:rPr lang="en-US" sz="1000" b="0" baseline="0"/>
              <a:t>  2/8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Table!$F$23:$F$31</c:f>
              <c:numCache>
                <c:formatCode>0.00000</c:formatCode>
                <c:ptCount val="9"/>
                <c:pt idx="0">
                  <c:v>0</c:v>
                </c:pt>
                <c:pt idx="1">
                  <c:v>0.6591796875</c:v>
                </c:pt>
                <c:pt idx="2">
                  <c:v>1.171875</c:v>
                </c:pt>
                <c:pt idx="3">
                  <c:v>1.4241536458333333</c:v>
                </c:pt>
                <c:pt idx="4">
                  <c:v>1.4322916666666665</c:v>
                </c:pt>
                <c:pt idx="5">
                  <c:v>1.2451171875</c:v>
                </c:pt>
                <c:pt idx="6">
                  <c:v>0.91145833333333326</c:v>
                </c:pt>
                <c:pt idx="7">
                  <c:v>0.48014322916666663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F0-4EFC-8D42-C315301F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</a:t>
            </a:r>
            <a:r>
              <a:rPr lang="en-US" sz="1000" b="0" baseline="0"/>
              <a:t>  3/8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Table!$G$23:$G$31</c:f>
              <c:numCache>
                <c:formatCode>0.00000</c:formatCode>
                <c:ptCount val="9"/>
                <c:pt idx="0">
                  <c:v>0</c:v>
                </c:pt>
                <c:pt idx="1">
                  <c:v>0.77311197916666663</c:v>
                </c:pt>
                <c:pt idx="2">
                  <c:v>1.4241536458333333</c:v>
                </c:pt>
                <c:pt idx="3">
                  <c:v>1.8310546875</c:v>
                </c:pt>
                <c:pt idx="4">
                  <c:v>1.904296875</c:v>
                </c:pt>
                <c:pt idx="5">
                  <c:v>1.6845703125</c:v>
                </c:pt>
                <c:pt idx="6">
                  <c:v>1.2451171875</c:v>
                </c:pt>
                <c:pt idx="7">
                  <c:v>0.6591796875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02-4C5D-B449-5E3A58F6C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</a:t>
            </a:r>
            <a:r>
              <a:rPr lang="en-US" sz="1000" b="0" baseline="0"/>
              <a:t>  4/8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Table!$H$23:$H$31</c:f>
              <c:numCache>
                <c:formatCode>0.00000</c:formatCode>
                <c:ptCount val="9"/>
                <c:pt idx="0">
                  <c:v>0</c:v>
                </c:pt>
                <c:pt idx="1">
                  <c:v>0.76497395833333326</c:v>
                </c:pt>
                <c:pt idx="2">
                  <c:v>1.4322916666666665</c:v>
                </c:pt>
                <c:pt idx="3">
                  <c:v>1.904296875</c:v>
                </c:pt>
                <c:pt idx="4">
                  <c:v>2.083333333333333</c:v>
                </c:pt>
                <c:pt idx="5">
                  <c:v>1.904296875</c:v>
                </c:pt>
                <c:pt idx="6">
                  <c:v>1.4322916666666665</c:v>
                </c:pt>
                <c:pt idx="7">
                  <c:v>0.76497395833333326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EF-41BA-B887-8C071598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Slope A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Table!$M$23:$M$31</c:f>
              <c:numCache>
                <c:formatCode>0.00000</c:formatCode>
                <c:ptCount val="9"/>
                <c:pt idx="0">
                  <c:v>0</c:v>
                </c:pt>
                <c:pt idx="1">
                  <c:v>-0.341796875</c:v>
                </c:pt>
                <c:pt idx="2">
                  <c:v>-0.546875</c:v>
                </c:pt>
                <c:pt idx="3">
                  <c:v>-0.634765625</c:v>
                </c:pt>
                <c:pt idx="4">
                  <c:v>-0.625</c:v>
                </c:pt>
                <c:pt idx="5">
                  <c:v>-0.537109375</c:v>
                </c:pt>
                <c:pt idx="6">
                  <c:v>-0.390625</c:v>
                </c:pt>
                <c:pt idx="7">
                  <c:v>-0.205078125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7A-460C-8632-C6E047903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(L1^2/EI)/10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Slope B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Table!$C$23:$C$31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Table!$N$23:$N$31</c:f>
              <c:numCache>
                <c:formatCode>0.00000</c:formatCode>
                <c:ptCount val="9"/>
                <c:pt idx="0">
                  <c:v>0</c:v>
                </c:pt>
                <c:pt idx="1">
                  <c:v>0.205078125</c:v>
                </c:pt>
                <c:pt idx="2">
                  <c:v>0.390625</c:v>
                </c:pt>
                <c:pt idx="3">
                  <c:v>0.537109375</c:v>
                </c:pt>
                <c:pt idx="4">
                  <c:v>0.625</c:v>
                </c:pt>
                <c:pt idx="5">
                  <c:v>0.634765625</c:v>
                </c:pt>
                <c:pt idx="6">
                  <c:v>0.546875</c:v>
                </c:pt>
                <c:pt idx="7">
                  <c:v>0.341796875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65-4C5F-98EF-A92A9A45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(L1^2/EI)/10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</a:t>
            </a:r>
            <a:r>
              <a:rPr lang="en-US" sz="1000" b="0" baseline="0"/>
              <a:t> Point Load at 1/8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Table!$D$7:$L$7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Table!$D$9:$L$9</c:f>
              <c:numCache>
                <c:formatCode>0.00000</c:formatCode>
                <c:ptCount val="9"/>
                <c:pt idx="0">
                  <c:v>0</c:v>
                </c:pt>
                <c:pt idx="1">
                  <c:v>1.09375</c:v>
                </c:pt>
                <c:pt idx="2">
                  <c:v>0.9375</c:v>
                </c:pt>
                <c:pt idx="3">
                  <c:v>0.78125</c:v>
                </c:pt>
                <c:pt idx="4">
                  <c:v>0.625</c:v>
                </c:pt>
                <c:pt idx="5">
                  <c:v>0.46875</c:v>
                </c:pt>
                <c:pt idx="6">
                  <c:v>0.3125</c:v>
                </c:pt>
                <c:pt idx="7">
                  <c:v>0.15625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72-45A7-A75C-F4D928C4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</a:t>
            </a:r>
            <a:r>
              <a:rPr lang="en-US" sz="1000" b="0" baseline="0"/>
              <a:t> Point Load at 2/8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Table!$D$7:$L$7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Table!$D$10:$L$10</c:f>
              <c:numCache>
                <c:formatCode>0.00000</c:formatCode>
                <c:ptCount val="9"/>
                <c:pt idx="0">
                  <c:v>0</c:v>
                </c:pt>
                <c:pt idx="1">
                  <c:v>0.9375</c:v>
                </c:pt>
                <c:pt idx="2">
                  <c:v>1.875</c:v>
                </c:pt>
                <c:pt idx="3">
                  <c:v>1.5625</c:v>
                </c:pt>
                <c:pt idx="4">
                  <c:v>1.25</c:v>
                </c:pt>
                <c:pt idx="5">
                  <c:v>0.9375</c:v>
                </c:pt>
                <c:pt idx="6">
                  <c:v>0.625</c:v>
                </c:pt>
                <c:pt idx="7">
                  <c:v>0.3125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5A-441E-B64B-5D4045EB0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</a:t>
            </a:r>
            <a:r>
              <a:rPr lang="en-US" sz="1000" b="0" baseline="0"/>
              <a:t> Point Load at 3/8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Table!$D$7:$L$7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Table!$D$11:$L$11</c:f>
              <c:numCache>
                <c:formatCode>0.00000</c:formatCode>
                <c:ptCount val="9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2.34375</c:v>
                </c:pt>
                <c:pt idx="4">
                  <c:v>1.875</c:v>
                </c:pt>
                <c:pt idx="5">
                  <c:v>1.40625</c:v>
                </c:pt>
                <c:pt idx="6">
                  <c:v>0.9375</c:v>
                </c:pt>
                <c:pt idx="7">
                  <c:v>0.46875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EC-474F-80D0-87954E95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 2/8 Location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Table!$F$8:$F$16</c:f>
              <c:numCache>
                <c:formatCode>0.00000</c:formatCode>
                <c:ptCount val="9"/>
                <c:pt idx="0">
                  <c:v>0</c:v>
                </c:pt>
                <c:pt idx="1">
                  <c:v>0.9375</c:v>
                </c:pt>
                <c:pt idx="2">
                  <c:v>1.875</c:v>
                </c:pt>
                <c:pt idx="3">
                  <c:v>1.5625</c:v>
                </c:pt>
                <c:pt idx="4">
                  <c:v>1.25</c:v>
                </c:pt>
                <c:pt idx="5">
                  <c:v>0.9375</c:v>
                </c:pt>
                <c:pt idx="6">
                  <c:v>0.625</c:v>
                </c:pt>
                <c:pt idx="7">
                  <c:v>0.3125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6B-49FE-8D47-B2F68FB150E4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(Table!$C$8,Table!$C$10,Table!$C$16)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8</c:v>
                </c:pt>
              </c:numCache>
            </c:numRef>
          </c:xVal>
          <c:yVal>
            <c:numRef>
              <c:f>(Table!$Q$9,Table!$F$10,Table!$Q$15)</c:f>
              <c:numCache>
                <c:formatCode>0.00000</c:formatCode>
                <c:ptCount val="3"/>
                <c:pt idx="0">
                  <c:v>2.5</c:v>
                </c:pt>
                <c:pt idx="1">
                  <c:v>1.875</c:v>
                </c:pt>
                <c:pt idx="2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6B-49FE-8D47-B2F68FB15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cross"/>
        <c:minorTickMark val="cross"/>
        <c:tickLblPos val="none"/>
        <c:spPr>
          <a:ln/>
        </c:spPr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</a:t>
            </a:r>
            <a:r>
              <a:rPr lang="en-US" sz="1000" b="0" baseline="0"/>
              <a:t> Point Load at 4/8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Table!$D$7:$L$7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Table!$D$12:$L$12</c:f>
              <c:numCache>
                <c:formatCode>0.00000</c:formatCode>
                <c:ptCount val="9"/>
                <c:pt idx="0">
                  <c:v>0</c:v>
                </c:pt>
                <c:pt idx="1">
                  <c:v>0.625</c:v>
                </c:pt>
                <c:pt idx="2">
                  <c:v>1.25</c:v>
                </c:pt>
                <c:pt idx="3">
                  <c:v>1.875</c:v>
                </c:pt>
                <c:pt idx="4">
                  <c:v>2.5</c:v>
                </c:pt>
                <c:pt idx="5">
                  <c:v>1.875</c:v>
                </c:pt>
                <c:pt idx="6">
                  <c:v>1.25</c:v>
                </c:pt>
                <c:pt idx="7">
                  <c:v>0.625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FF-444B-8338-21F6DBCBD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</a:t>
            </a:r>
            <a:r>
              <a:rPr lang="en-US" sz="1000" b="0" baseline="0"/>
              <a:t> Distributed Load at Span 1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Table!$D$7:$L$7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Table!$D$18:$L$18</c:f>
              <c:numCache>
                <c:formatCode>0.00000</c:formatCode>
                <c:ptCount val="9"/>
                <c:pt idx="0">
                  <c:v>0</c:v>
                </c:pt>
                <c:pt idx="1">
                  <c:v>0.546875</c:v>
                </c:pt>
                <c:pt idx="2">
                  <c:v>0.9375</c:v>
                </c:pt>
                <c:pt idx="3">
                  <c:v>1.171875</c:v>
                </c:pt>
                <c:pt idx="4">
                  <c:v>1.25</c:v>
                </c:pt>
                <c:pt idx="5">
                  <c:v>1.171875</c:v>
                </c:pt>
                <c:pt idx="6">
                  <c:v>0.9375</c:v>
                </c:pt>
                <c:pt idx="7">
                  <c:v>0.546875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7DE-4B27-B598-D4EED12C5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(L1^2/10)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gap"/>
    <c:showDLblsOverMax val="0"/>
  </c:char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Point</a:t>
            </a:r>
            <a:r>
              <a:rPr lang="en-US" sz="1000" b="0" baseline="0"/>
              <a:t> Load at 1/8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(Table!$C$8,Table!$C$9,Table!$C$9,Table!$C$16)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</c:numCache>
            </c:numRef>
          </c:xVal>
          <c:yVal>
            <c:numRef>
              <c:f>(Table!$M$9,Table!$M$9,Table!$T$9,Table!$T$9)</c:f>
              <c:numCache>
                <c:formatCode>0.00000</c:formatCode>
                <c:ptCount val="4"/>
                <c:pt idx="0">
                  <c:v>0.875</c:v>
                </c:pt>
                <c:pt idx="1">
                  <c:v>0.875</c:v>
                </c:pt>
                <c:pt idx="2">
                  <c:v>-0.125</c:v>
                </c:pt>
                <c:pt idx="3">
                  <c:v>-0.125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EB-4DE9-AED4-90A23C7FF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Point</a:t>
            </a:r>
            <a:r>
              <a:rPr lang="en-US" sz="1000" b="0" baseline="0"/>
              <a:t> Load at 2/8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(Table!$C$8,Table!$C$10,Table!$C$10,Table!$C$16)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8</c:v>
                </c:pt>
              </c:numCache>
            </c:numRef>
          </c:xVal>
          <c:yVal>
            <c:numRef>
              <c:f>(Table!$M$10,Table!$M$10,Table!$T$10,Table!$T$10)</c:f>
              <c:numCache>
                <c:formatCode>0.00000</c:formatCode>
                <c:ptCount val="4"/>
                <c:pt idx="0">
                  <c:v>0.75</c:v>
                </c:pt>
                <c:pt idx="1">
                  <c:v>0.75</c:v>
                </c:pt>
                <c:pt idx="2">
                  <c:v>-0.25</c:v>
                </c:pt>
                <c:pt idx="3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2B-45B9-B115-C462AC4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Point</a:t>
            </a:r>
            <a:r>
              <a:rPr lang="en-US" sz="1000" b="0" baseline="0"/>
              <a:t> Load at 3/8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(Table!$C$8,Table!$C$11,Table!$C$11,Table!$C$16)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8</c:v>
                </c:pt>
              </c:numCache>
            </c:numRef>
          </c:xVal>
          <c:yVal>
            <c:numRef>
              <c:f>(Table!$M$11,Table!$M$11,Table!$T$11,Table!$T$11)</c:f>
              <c:numCache>
                <c:formatCode>0.00000</c:formatCode>
                <c:ptCount val="4"/>
                <c:pt idx="0">
                  <c:v>0.625</c:v>
                </c:pt>
                <c:pt idx="1">
                  <c:v>0.625</c:v>
                </c:pt>
                <c:pt idx="2">
                  <c:v>-0.375</c:v>
                </c:pt>
                <c:pt idx="3">
                  <c:v>-0.375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74-4179-86DD-5932E3EEE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Point</a:t>
            </a:r>
            <a:r>
              <a:rPr lang="en-US" sz="1000" b="0" baseline="0"/>
              <a:t> Load at 4/8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(Table!$C$8,Table!$C$12,Table!$C$12,Table!$C$16)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8</c:v>
                </c:pt>
              </c:numCache>
            </c:numRef>
          </c:xVal>
          <c:yVal>
            <c:numRef>
              <c:f>(Table!$M$12,Table!$M$12,Table!$T$12,Table!$T$12)</c:f>
              <c:numCache>
                <c:formatCode>0.00000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-0.5</c:v>
                </c:pt>
                <c:pt idx="3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F8-4A94-96B7-72A311B8A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Distributed </a:t>
            </a:r>
            <a:r>
              <a:rPr lang="en-US" sz="1000" b="0" baseline="0"/>
              <a:t>Load at Span 1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(Table!$C$8,Table!$C$16)</c:f>
              <c:numCache>
                <c:formatCode>General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xVal>
          <c:yVal>
            <c:numRef>
              <c:f>(Table!$M$18,Table!$T$18)</c:f>
              <c:numCache>
                <c:formatCode>0.00000</c:formatCode>
                <c:ptCount val="2"/>
                <c:pt idx="0">
                  <c:v>0.5</c:v>
                </c:pt>
                <c:pt idx="1">
                  <c:v>-0.5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86-4D11-BB24-80114806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 (Point </a:t>
            </a:r>
            <a:r>
              <a:rPr lang="en-US" sz="1000" b="0" baseline="0"/>
              <a:t>Load at 1/8)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Table!$D$22:$L$22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Table!$D$24:$L$24</c:f>
              <c:numCache>
                <c:formatCode>0.00000</c:formatCode>
                <c:ptCount val="9"/>
                <c:pt idx="0">
                  <c:v>0</c:v>
                </c:pt>
                <c:pt idx="1">
                  <c:v>0.39876302083333331</c:v>
                </c:pt>
                <c:pt idx="2">
                  <c:v>0.6591796875</c:v>
                </c:pt>
                <c:pt idx="3">
                  <c:v>0.77311197916666663</c:v>
                </c:pt>
                <c:pt idx="4">
                  <c:v>0.76497395833333326</c:v>
                </c:pt>
                <c:pt idx="5">
                  <c:v>0.6591796875</c:v>
                </c:pt>
                <c:pt idx="6">
                  <c:v>0.48014322916666663</c:v>
                </c:pt>
                <c:pt idx="7">
                  <c:v>0.25227864583333331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BC-47EA-8272-CCF57230B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 (Point </a:t>
            </a:r>
            <a:r>
              <a:rPr lang="en-US" sz="1000" b="0" baseline="0"/>
              <a:t>Load at 2/8)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Table!$D$22:$L$22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Table!$D$25:$L$25</c:f>
              <c:numCache>
                <c:formatCode>0.00000</c:formatCode>
                <c:ptCount val="9"/>
                <c:pt idx="0">
                  <c:v>0</c:v>
                </c:pt>
                <c:pt idx="1">
                  <c:v>0.6591796875</c:v>
                </c:pt>
                <c:pt idx="2">
                  <c:v>1.171875</c:v>
                </c:pt>
                <c:pt idx="3">
                  <c:v>1.4241536458333333</c:v>
                </c:pt>
                <c:pt idx="4">
                  <c:v>1.4322916666666665</c:v>
                </c:pt>
                <c:pt idx="5">
                  <c:v>1.2451171875</c:v>
                </c:pt>
                <c:pt idx="6">
                  <c:v>0.91145833333333326</c:v>
                </c:pt>
                <c:pt idx="7">
                  <c:v>0.48014322916666663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7E-4E94-A974-D2DC3BE2B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 (Point </a:t>
            </a:r>
            <a:r>
              <a:rPr lang="en-US" sz="1000" b="0" baseline="0"/>
              <a:t>Load at 3/8)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Table!$D$22:$L$22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Table!$D$26:$L$26</c:f>
              <c:numCache>
                <c:formatCode>0.00000</c:formatCode>
                <c:ptCount val="9"/>
                <c:pt idx="0">
                  <c:v>0</c:v>
                </c:pt>
                <c:pt idx="1">
                  <c:v>0.77311197916666663</c:v>
                </c:pt>
                <c:pt idx="2">
                  <c:v>1.4241536458333333</c:v>
                </c:pt>
                <c:pt idx="3">
                  <c:v>1.8310546875</c:v>
                </c:pt>
                <c:pt idx="4">
                  <c:v>1.904296875</c:v>
                </c:pt>
                <c:pt idx="5">
                  <c:v>1.6845703125</c:v>
                </c:pt>
                <c:pt idx="6">
                  <c:v>1.2451171875</c:v>
                </c:pt>
                <c:pt idx="7">
                  <c:v>0.6591796875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AD-4F97-B370-D4EDDAC3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 3/8 Location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Table!$G$8:$G$16</c:f>
              <c:numCache>
                <c:formatCode>0.00000</c:formatCode>
                <c:ptCount val="9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2.34375</c:v>
                </c:pt>
                <c:pt idx="4">
                  <c:v>1.875</c:v>
                </c:pt>
                <c:pt idx="5">
                  <c:v>1.40625</c:v>
                </c:pt>
                <c:pt idx="6">
                  <c:v>0.9375</c:v>
                </c:pt>
                <c:pt idx="7">
                  <c:v>0.46875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9A-4D57-8BB8-D4351C3EB59B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(Table!$C$8,Table!$C$11,Table!$C$16)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xVal>
          <c:yVal>
            <c:numRef>
              <c:f>(Table!$R$9,Table!$G$11,Table!$R$15)</c:f>
              <c:numCache>
                <c:formatCode>0.00000</c:formatCode>
                <c:ptCount val="3"/>
                <c:pt idx="0">
                  <c:v>3.75</c:v>
                </c:pt>
                <c:pt idx="1">
                  <c:v>2.34375</c:v>
                </c:pt>
                <c:pt idx="2">
                  <c:v>6.25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9A-4D57-8BB8-D4351C3E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cross"/>
        <c:minorTickMark val="cross"/>
        <c:tickLblPos val="none"/>
        <c:spPr>
          <a:ln/>
        </c:spPr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 (Point </a:t>
            </a:r>
            <a:r>
              <a:rPr lang="en-US" sz="1000" b="0" baseline="0"/>
              <a:t>Load at 4/8)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Table!$D$22:$L$22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Table!$D$27:$L$27</c:f>
              <c:numCache>
                <c:formatCode>0.00000</c:formatCode>
                <c:ptCount val="9"/>
                <c:pt idx="0">
                  <c:v>0</c:v>
                </c:pt>
                <c:pt idx="1">
                  <c:v>0.76497395833333326</c:v>
                </c:pt>
                <c:pt idx="2">
                  <c:v>1.4322916666666665</c:v>
                </c:pt>
                <c:pt idx="3">
                  <c:v>1.904296875</c:v>
                </c:pt>
                <c:pt idx="4">
                  <c:v>2.083333333333333</c:v>
                </c:pt>
                <c:pt idx="5">
                  <c:v>1.904296875</c:v>
                </c:pt>
                <c:pt idx="6">
                  <c:v>1.4322916666666665</c:v>
                </c:pt>
                <c:pt idx="7">
                  <c:v>0.76497395833333326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124-4D96-B71C-CEF5B3DE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Deflection Distributed </a:t>
            </a:r>
            <a:r>
              <a:rPr lang="en-US" sz="1000" b="0" baseline="0"/>
              <a:t> Load at Span 1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Table!$D$22:$L$22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Table!$D$33:$L$33</c:f>
              <c:numCache>
                <c:formatCode>0.00000</c:formatCode>
                <c:ptCount val="9"/>
                <c:pt idx="0">
                  <c:v>0</c:v>
                </c:pt>
                <c:pt idx="1">
                  <c:v>0.50557454427083326</c:v>
                </c:pt>
                <c:pt idx="2">
                  <c:v>0.927734375</c:v>
                </c:pt>
                <c:pt idx="3">
                  <c:v>1.2054443359375</c:v>
                </c:pt>
                <c:pt idx="4">
                  <c:v>1.3020833333333335</c:v>
                </c:pt>
                <c:pt idx="5">
                  <c:v>1.2054443359375</c:v>
                </c:pt>
                <c:pt idx="6">
                  <c:v>0.927734375</c:v>
                </c:pt>
                <c:pt idx="7">
                  <c:v>0.50557454427083326</c:v>
                </c:pt>
                <c:pt idx="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46-4664-B45E-8CD2FA142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(L1^4/EI)/100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Slope Distributed </a:t>
            </a:r>
            <a:r>
              <a:rPr lang="en-US" sz="1000" b="0" baseline="0"/>
              <a:t> Load at Span 1</a:t>
            </a:r>
            <a:endParaRPr lang="en-US" sz="1000" b="0"/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(Table!$D$22,Table!$L$22)</c:f>
              <c:numCache>
                <c:formatCode>0</c:formatCode>
                <c:ptCount val="2"/>
                <c:pt idx="0">
                  <c:v>0</c:v>
                </c:pt>
                <c:pt idx="1">
                  <c:v>8</c:v>
                </c:pt>
              </c:numCache>
            </c:numRef>
          </c:xVal>
          <c:yVal>
            <c:numRef>
              <c:f>(Table!$M$33,Table!$N$33)</c:f>
              <c:numCache>
                <c:formatCode>0.00000</c:formatCode>
                <c:ptCount val="2"/>
                <c:pt idx="0">
                  <c:v>-0.41666666666666663</c:v>
                </c:pt>
                <c:pt idx="1">
                  <c:v>0.41666666666666696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7C-44AE-BC4A-39EFF538B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0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(L1^3/EI)/10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1"/>
    <c:dispBlanksAs val="span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Moment 4/8 Location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Table!$H$8:$H$16</c:f>
              <c:numCache>
                <c:formatCode>0.00000</c:formatCode>
                <c:ptCount val="9"/>
                <c:pt idx="0">
                  <c:v>0</c:v>
                </c:pt>
                <c:pt idx="1">
                  <c:v>0.625</c:v>
                </c:pt>
                <c:pt idx="2">
                  <c:v>1.25</c:v>
                </c:pt>
                <c:pt idx="3">
                  <c:v>1.875</c:v>
                </c:pt>
                <c:pt idx="4">
                  <c:v>2.5</c:v>
                </c:pt>
                <c:pt idx="5">
                  <c:v>1.875</c:v>
                </c:pt>
                <c:pt idx="6">
                  <c:v>1.25</c:v>
                </c:pt>
                <c:pt idx="7">
                  <c:v>0.625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3-43B1-B78D-8FBA1330C38A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(Table!$C$8,Table!$C$12,Table!$C$16)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8</c:v>
                </c:pt>
              </c:numCache>
            </c:numRef>
          </c:xVal>
          <c:yVal>
            <c:numRef>
              <c:f>(Table!$S$9,Table!$H$12,Table!$S$15)</c:f>
              <c:numCache>
                <c:formatCode>0.00000</c:formatCode>
                <c:ptCount val="3"/>
                <c:pt idx="0">
                  <c:v>5</c:v>
                </c:pt>
                <c:pt idx="1">
                  <c:v>2.5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03-43B1-B78D-8FBA1330C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0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cross"/>
        <c:minorTickMark val="cross"/>
        <c:tickLblPos val="none"/>
        <c:spPr>
          <a:ln/>
        </c:spPr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(L1/10)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Reaction 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Table!$M$8:$M$16</c:f>
              <c:numCache>
                <c:formatCode>0.00000</c:formatCode>
                <c:ptCount val="9"/>
                <c:pt idx="0">
                  <c:v>1</c:v>
                </c:pt>
                <c:pt idx="1">
                  <c:v>0.875</c:v>
                </c:pt>
                <c:pt idx="2">
                  <c:v>0.75</c:v>
                </c:pt>
                <c:pt idx="3">
                  <c:v>0.625</c:v>
                </c:pt>
                <c:pt idx="4">
                  <c:v>0.5</c:v>
                </c:pt>
                <c:pt idx="5">
                  <c:v>0.375</c:v>
                </c:pt>
                <c:pt idx="6">
                  <c:v>0.25</c:v>
                </c:pt>
                <c:pt idx="7">
                  <c:v>0.125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D8-4A7A-9A98-9701F58515B2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Table!$T$8:$T$16</c:f>
              <c:numCache>
                <c:formatCode>0.00000</c:formatCode>
                <c:ptCount val="9"/>
                <c:pt idx="0">
                  <c:v>0</c:v>
                </c:pt>
                <c:pt idx="1">
                  <c:v>-0.125</c:v>
                </c:pt>
                <c:pt idx="2">
                  <c:v>-0.25</c:v>
                </c:pt>
                <c:pt idx="3">
                  <c:v>-0.375</c:v>
                </c:pt>
                <c:pt idx="4">
                  <c:v>-0.5</c:v>
                </c:pt>
                <c:pt idx="5">
                  <c:v>-0.625</c:v>
                </c:pt>
                <c:pt idx="6">
                  <c:v>-0.75</c:v>
                </c:pt>
                <c:pt idx="7">
                  <c:v>-0.875</c:v>
                </c:pt>
                <c:pt idx="8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D8-4A7A-9A98-9701F5851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Reaction B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Table!$N$8:$N$16</c:f>
              <c:numCache>
                <c:formatCode>0.00000</c:formatCode>
                <c:ptCount val="9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30-4035-A443-8F4E437D515E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Table!$C$8:$C$16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Table!$U$8:$U$16</c:f>
              <c:numCache>
                <c:formatCode>0.00000</c:formatCode>
                <c:ptCount val="9"/>
                <c:pt idx="0">
                  <c:v>-1</c:v>
                </c:pt>
                <c:pt idx="1">
                  <c:v>-0.875</c:v>
                </c:pt>
                <c:pt idx="2">
                  <c:v>-0.75</c:v>
                </c:pt>
                <c:pt idx="3">
                  <c:v>-0.625</c:v>
                </c:pt>
                <c:pt idx="4">
                  <c:v>-0.5</c:v>
                </c:pt>
                <c:pt idx="5">
                  <c:v>-0.375</c:v>
                </c:pt>
                <c:pt idx="6">
                  <c:v>-0.25</c:v>
                </c:pt>
                <c:pt idx="7">
                  <c:v>-0.125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30-4035-A443-8F4E437D5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1/8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(Table!$C$8:$C$9,Table!$C$9,Table!$C$9,Table!$C$9:$C$16)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</c:numCache>
            </c:numRef>
          </c:xVal>
          <c:yVal>
            <c:numRef>
              <c:f>(Table!$M$8:$M$9,Table!$M$9,Table!$T$9,Table!$T$9:$T$16)</c:f>
              <c:numCache>
                <c:formatCode>0.00000</c:formatCode>
                <c:ptCount val="12"/>
                <c:pt idx="0">
                  <c:v>1</c:v>
                </c:pt>
                <c:pt idx="1">
                  <c:v>0.875</c:v>
                </c:pt>
                <c:pt idx="2">
                  <c:v>0.875</c:v>
                </c:pt>
                <c:pt idx="3">
                  <c:v>-0.125</c:v>
                </c:pt>
                <c:pt idx="4">
                  <c:v>-0.125</c:v>
                </c:pt>
                <c:pt idx="5">
                  <c:v>-0.25</c:v>
                </c:pt>
                <c:pt idx="6">
                  <c:v>-0.375</c:v>
                </c:pt>
                <c:pt idx="7">
                  <c:v>-0.5</c:v>
                </c:pt>
                <c:pt idx="8">
                  <c:v>-0.625</c:v>
                </c:pt>
                <c:pt idx="9">
                  <c:v>-0.75</c:v>
                </c:pt>
                <c:pt idx="10">
                  <c:v>-0.875</c:v>
                </c:pt>
                <c:pt idx="1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12-44F3-AB8E-7533D042D580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Table!$C$8:$C$9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Table!$T$8:$T$9</c:f>
              <c:numCache>
                <c:formatCode>0.00000</c:formatCode>
                <c:ptCount val="2"/>
                <c:pt idx="0">
                  <c:v>0</c:v>
                </c:pt>
                <c:pt idx="1">
                  <c:v>-0.125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12-44F3-AB8E-7533D042D580}"/>
            </c:ext>
          </c:extLst>
        </c:ser>
        <c:ser>
          <c:idx val="2"/>
          <c:order val="2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Table!$C$9:$C$16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Table!$M$9:$M$16</c:f>
              <c:numCache>
                <c:formatCode>0.00000</c:formatCode>
                <c:ptCount val="8"/>
                <c:pt idx="0">
                  <c:v>0.875</c:v>
                </c:pt>
                <c:pt idx="1">
                  <c:v>0.75</c:v>
                </c:pt>
                <c:pt idx="2">
                  <c:v>0.625</c:v>
                </c:pt>
                <c:pt idx="3">
                  <c:v>0.5</c:v>
                </c:pt>
                <c:pt idx="4">
                  <c:v>0.375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12-44F3-AB8E-7533D042D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2/8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(Table!$C$8:$C$10,Table!$C$10,Table!$C$10,Table!$C$10:$C$16)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</c:numCache>
            </c:numRef>
          </c:xVal>
          <c:yVal>
            <c:numRef>
              <c:f>(Table!$M$8:$M$10,Table!$M$10,Table!$T$10,Table!$T$10:$T$16)</c:f>
              <c:numCache>
                <c:formatCode>0.00000</c:formatCode>
                <c:ptCount val="12"/>
                <c:pt idx="0">
                  <c:v>1</c:v>
                </c:pt>
                <c:pt idx="1">
                  <c:v>0.875</c:v>
                </c:pt>
                <c:pt idx="2">
                  <c:v>0.75</c:v>
                </c:pt>
                <c:pt idx="3">
                  <c:v>0.75</c:v>
                </c:pt>
                <c:pt idx="4">
                  <c:v>-0.25</c:v>
                </c:pt>
                <c:pt idx="5">
                  <c:v>-0.25</c:v>
                </c:pt>
                <c:pt idx="6">
                  <c:v>-0.375</c:v>
                </c:pt>
                <c:pt idx="7">
                  <c:v>-0.5</c:v>
                </c:pt>
                <c:pt idx="8">
                  <c:v>-0.625</c:v>
                </c:pt>
                <c:pt idx="9">
                  <c:v>-0.75</c:v>
                </c:pt>
                <c:pt idx="10">
                  <c:v>-0.875</c:v>
                </c:pt>
                <c:pt idx="1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F-4931-B67E-CA1FBE4C83DA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xVal>
          <c:yVal>
            <c:numRef>
              <c:f>Table!$T$8:$T$10</c:f>
              <c:numCache>
                <c:formatCode>0.00000</c:formatCode>
                <c:ptCount val="3"/>
                <c:pt idx="0">
                  <c:v>0</c:v>
                </c:pt>
                <c:pt idx="1">
                  <c:v>-0.125</c:v>
                </c:pt>
                <c:pt idx="2">
                  <c:v>-0.25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2F-4931-B67E-CA1FBE4C83DA}"/>
            </c:ext>
          </c:extLst>
        </c:ser>
        <c:ser>
          <c:idx val="2"/>
          <c:order val="2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Table!$C$10:$C$16</c:f>
              <c:numCache>
                <c:formatCode>General</c:formatCode>
                <c:ptCount val="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</c:numCache>
            </c:numRef>
          </c:xVal>
          <c:yVal>
            <c:numRef>
              <c:f>Table!$M$10:$M$16</c:f>
              <c:numCache>
                <c:formatCode>0.00000</c:formatCode>
                <c:ptCount val="7"/>
                <c:pt idx="0">
                  <c:v>0.75</c:v>
                </c:pt>
                <c:pt idx="1">
                  <c:v>0.625</c:v>
                </c:pt>
                <c:pt idx="2">
                  <c:v>0.5</c:v>
                </c:pt>
                <c:pt idx="3">
                  <c:v>0.375</c:v>
                </c:pt>
                <c:pt idx="4">
                  <c:v>0.25</c:v>
                </c:pt>
                <c:pt idx="5">
                  <c:v>0.125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2F-4931-B67E-CA1FBE4C8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Shear 3/8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>
              <a:solidFill>
                <a:srgbClr val="FF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(Table!$C$8:$C$11,Table!$C$11,Table!$C$11,Table!$C$11:$C$16)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</c:numCache>
            </c:numRef>
          </c:xVal>
          <c:yVal>
            <c:numRef>
              <c:f>(Table!$M$8:$M$11,Table!$M$11,Table!$T$11,Table!$T$11:$T$16)</c:f>
              <c:numCache>
                <c:formatCode>0.00000</c:formatCode>
                <c:ptCount val="12"/>
                <c:pt idx="0">
                  <c:v>1</c:v>
                </c:pt>
                <c:pt idx="1">
                  <c:v>0.875</c:v>
                </c:pt>
                <c:pt idx="2">
                  <c:v>0.75</c:v>
                </c:pt>
                <c:pt idx="3">
                  <c:v>0.625</c:v>
                </c:pt>
                <c:pt idx="4">
                  <c:v>0.625</c:v>
                </c:pt>
                <c:pt idx="5">
                  <c:v>-0.375</c:v>
                </c:pt>
                <c:pt idx="6">
                  <c:v>-0.375</c:v>
                </c:pt>
                <c:pt idx="7">
                  <c:v>-0.5</c:v>
                </c:pt>
                <c:pt idx="8">
                  <c:v>-0.625</c:v>
                </c:pt>
                <c:pt idx="9">
                  <c:v>-0.75</c:v>
                </c:pt>
                <c:pt idx="10">
                  <c:v>-0.875</c:v>
                </c:pt>
                <c:pt idx="11">
                  <c:v>-1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C-4217-901C-BB29C49CF60D}"/>
            </c:ext>
          </c:extLst>
        </c:ser>
        <c:ser>
          <c:idx val="1"/>
          <c:order val="1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Table!$C$8:$C$11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Table!$T$8:$T$11</c:f>
              <c:numCache>
                <c:formatCode>0.00000</c:formatCode>
                <c:ptCount val="4"/>
                <c:pt idx="0">
                  <c:v>0</c:v>
                </c:pt>
                <c:pt idx="1">
                  <c:v>-0.125</c:v>
                </c:pt>
                <c:pt idx="2">
                  <c:v>-0.25</c:v>
                </c:pt>
                <c:pt idx="3">
                  <c:v>-0.375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2C-4217-901C-BB29C49CF60D}"/>
            </c:ext>
          </c:extLst>
        </c:ser>
        <c:ser>
          <c:idx val="2"/>
          <c:order val="2"/>
          <c:spPr>
            <a:ln w="952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Table!$C$11:$C$16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</c:numCache>
            </c:numRef>
          </c:xVal>
          <c:yVal>
            <c:numRef>
              <c:f>Table!$M$11:$M$16</c:f>
              <c:numCache>
                <c:formatCode>0.00000</c:formatCode>
                <c:ptCount val="6"/>
                <c:pt idx="0">
                  <c:v>0.625</c:v>
                </c:pt>
                <c:pt idx="1">
                  <c:v>0.5</c:v>
                </c:pt>
                <c:pt idx="2">
                  <c:v>0.375</c:v>
                </c:pt>
                <c:pt idx="3">
                  <c:v>0.25</c:v>
                </c:pt>
                <c:pt idx="4">
                  <c:v>0.125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B2C-4217-901C-BB29C49C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90720"/>
        <c:axId val="102612992"/>
      </c:scatterChart>
      <c:valAx>
        <c:axId val="102590720"/>
        <c:scaling>
          <c:orientation val="minMax"/>
          <c:max val="8"/>
        </c:scaling>
        <c:delete val="1"/>
        <c:axPos val="b"/>
        <c:majorGridlines>
          <c:spPr>
            <a:ln w="12700"/>
          </c:spPr>
        </c:majorGridlines>
        <c:minorGridlines>
          <c:spPr>
            <a:ln w="3175">
              <a:prstDash val="solid"/>
            </a:ln>
          </c:spPr>
        </c:minorGridlines>
        <c:numFmt formatCode="General" sourceLinked="1"/>
        <c:majorTickMark val="out"/>
        <c:minorTickMark val="cross"/>
        <c:tickLblPos val="nextTo"/>
        <c:crossAx val="102612992"/>
        <c:crosses val="max"/>
        <c:crossBetween val="midCat"/>
        <c:majorUnit val="8"/>
        <c:minorUnit val="1"/>
      </c:valAx>
      <c:valAx>
        <c:axId val="102612992"/>
        <c:scaling>
          <c:orientation val="maxMin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02590720"/>
        <c:crossesAt val="0"/>
        <c:crossBetween val="midCat"/>
      </c:val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3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37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B1BE0A-3BE7-4895-B1CE-D90B7CE3B26D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124019-45D1-4307-B73A-48FBE8C0CA43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51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tabSelected="1"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 codeName="Chart68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85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DEC62A-E2FD-4318-B54F-7D27F80D03D5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18"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117" workbookViewId="0" zoomToFit="1"/>
  </sheetViews>
  <pageMargins left="0.7" right="0.7" top="0.75" bottom="0.75" header="0.3" footer="0.3"/>
  <pageSetup orientation="landscape" horizontalDpi="300" verticalDpi="0" r:id="rId1"/>
  <headerFooter>
    <oddFooter>&amp;R&amp;8Dedicated to Dr. Watanabe Nobolu Copyright 2018 LEEseungwoo@outlook.com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691ED5-E8FF-4C0E-B59A-FD88A99513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18D321-D24A-4553-9537-CC999A97B7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D71B88-DB56-4A10-8E35-98E03446C5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AB0C2F-32AE-4274-B475-C6D0C025D0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4474A1-C915-419E-B080-E9FE5E0781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7CB106-0EB0-4E94-AFC0-B9E65D23A8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01414D-D4FB-45EE-B6EC-5C3706AF59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1D2B4F-11CE-440B-BA1F-25352EA61F4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83CE2C-19AC-426E-A42E-983C85901F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690B74-D2A0-47E6-B0B4-D8DA36A426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7DAA4C-11B1-4E7F-AE3C-A1D62CD67F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2EE7D6-501C-46F6-B565-5CEDB9D0EF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3B6C24-8ADD-4779-AEFA-D98D5115BD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41EFD5-2598-4E81-AB68-360D064FD9E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2808D8-2755-481B-94C5-3287B22A0D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CCD15B-5124-4ABC-B5FF-38CB34833C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27E89B-3BBB-4ECB-B329-CF76EA1CC1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880480-F38C-41CC-B87E-CB0215CB7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3600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BB626A-5F32-45BA-8FEF-240FEE42DB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B2E12E-D911-499F-99EA-482827DCB6D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2A60A9-482F-4602-B912-06A475CF9EE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194905-02C4-482A-8ABF-C6E58827FF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129074-0E7A-49C0-B7D7-1D7D9FE44D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33837E-7F89-4389-80BF-41F862204C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42FE3B-3831-4AF8-A07C-C5C4FD4EDA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91AB38-8078-4273-927F-EFC8DF2C24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9E9244-F67D-467E-8FB5-36A67FD54DF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CC021E-F6B3-43D1-8B66-06F763D67A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3AB4F3-C226-44FB-88C8-5E459E49F8C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E76BDD-DB36-40D0-BA22-D2E9CDF981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37628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C79366-8502-4AA8-90CF-FC3935FD1C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C1:X289"/>
  <sheetViews>
    <sheetView zoomScale="75" zoomScaleNormal="75" workbookViewId="0">
      <selection activeCell="I40" sqref="I40"/>
    </sheetView>
  </sheetViews>
  <sheetFormatPr defaultRowHeight="15"/>
  <cols>
    <col min="3" max="14" width="9.7109375" customWidth="1"/>
    <col min="15" max="21" width="9.140625" customWidth="1"/>
  </cols>
  <sheetData>
    <row r="1" spans="3:21" ht="15" customHeight="1"/>
    <row r="2" spans="3:21" ht="15" customHeight="1"/>
    <row r="3" spans="3:21" ht="15" customHeight="1"/>
    <row r="4" spans="3:21" ht="15" customHeight="1"/>
    <row r="5" spans="3:21" ht="15" customHeight="1"/>
    <row r="6" spans="3:21" ht="15" customHeight="1">
      <c r="C6" s="28"/>
      <c r="D6" s="46" t="s">
        <v>2</v>
      </c>
      <c r="E6" s="48"/>
      <c r="F6" s="48"/>
      <c r="G6" s="48"/>
      <c r="H6" s="48"/>
      <c r="I6" s="48"/>
      <c r="J6" s="48"/>
      <c r="K6" s="48"/>
      <c r="L6" s="48"/>
      <c r="M6" s="46" t="s">
        <v>3</v>
      </c>
      <c r="N6" s="47"/>
      <c r="O6" s="29"/>
      <c r="P6" s="29"/>
      <c r="Q6" s="29"/>
      <c r="R6" s="29"/>
      <c r="S6" s="29"/>
      <c r="T6" s="29"/>
      <c r="U6" s="29"/>
    </row>
    <row r="7" spans="3:21" ht="15" customHeight="1">
      <c r="C7" s="23"/>
      <c r="D7" s="12">
        <v>0</v>
      </c>
      <c r="E7" s="13">
        <f>+D7+1</f>
        <v>1</v>
      </c>
      <c r="F7" s="13">
        <f t="shared" ref="F7:L7" si="0">+E7+1</f>
        <v>2</v>
      </c>
      <c r="G7" s="13">
        <f t="shared" si="0"/>
        <v>3</v>
      </c>
      <c r="H7" s="13">
        <f t="shared" si="0"/>
        <v>4</v>
      </c>
      <c r="I7" s="13">
        <f t="shared" si="0"/>
        <v>5</v>
      </c>
      <c r="J7" s="13">
        <f t="shared" si="0"/>
        <v>6</v>
      </c>
      <c r="K7" s="13">
        <f t="shared" si="0"/>
        <v>7</v>
      </c>
      <c r="L7" s="13">
        <f t="shared" si="0"/>
        <v>8</v>
      </c>
      <c r="M7" s="16" t="s">
        <v>0</v>
      </c>
      <c r="N7" s="17" t="s">
        <v>1</v>
      </c>
      <c r="O7" s="29"/>
      <c r="P7" s="30">
        <v>1</v>
      </c>
      <c r="Q7" s="30">
        <v>2</v>
      </c>
      <c r="R7" s="30">
        <v>3</v>
      </c>
      <c r="S7" s="30">
        <v>4</v>
      </c>
      <c r="T7" s="30" t="s">
        <v>10</v>
      </c>
      <c r="U7" s="31" t="s">
        <v>11</v>
      </c>
    </row>
    <row r="8" spans="3:21" ht="15" customHeight="1">
      <c r="C8" s="20">
        <v>0</v>
      </c>
      <c r="D8" s="1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1">
        <f>1-N8</f>
        <v>1</v>
      </c>
      <c r="N8" s="2">
        <f>+C8/8</f>
        <v>0</v>
      </c>
      <c r="O8" s="29"/>
      <c r="P8" s="32"/>
      <c r="Q8" s="32"/>
      <c r="R8" s="29"/>
      <c r="S8" s="29"/>
      <c r="T8" s="32">
        <f t="shared" ref="T8:T16" si="1">+M8-1</f>
        <v>0</v>
      </c>
      <c r="U8" s="32">
        <f t="shared" ref="U8:U16" si="2">-M8</f>
        <v>-1</v>
      </c>
    </row>
    <row r="9" spans="3:21" ht="15" customHeight="1">
      <c r="C9" s="21">
        <f>+C8+1</f>
        <v>1</v>
      </c>
      <c r="D9" s="4">
        <v>0</v>
      </c>
      <c r="E9" s="6">
        <f>+(8-E$7)*$C9/64*10</f>
        <v>1.09375</v>
      </c>
      <c r="F9" s="6">
        <f t="shared" ref="F9:K15" si="3">+(8-F$7)*$C9/64*10</f>
        <v>0.9375</v>
      </c>
      <c r="G9" s="6">
        <f t="shared" si="3"/>
        <v>0.78125</v>
      </c>
      <c r="H9" s="6">
        <f t="shared" si="3"/>
        <v>0.625</v>
      </c>
      <c r="I9" s="6">
        <f t="shared" si="3"/>
        <v>0.46875</v>
      </c>
      <c r="J9" s="6">
        <f t="shared" si="3"/>
        <v>0.3125</v>
      </c>
      <c r="K9" s="6">
        <f t="shared" si="3"/>
        <v>0.15625</v>
      </c>
      <c r="L9" s="6">
        <v>0</v>
      </c>
      <c r="M9" s="4">
        <f t="shared" ref="M9:M16" si="4">1-N9</f>
        <v>0.875</v>
      </c>
      <c r="N9" s="5">
        <f t="shared" ref="N9:N16" si="5">+C9/8</f>
        <v>0.125</v>
      </c>
      <c r="O9" s="29"/>
      <c r="P9" s="32">
        <f>+P7*(8-P7)/(8-P7)*8/64*10</f>
        <v>1.25</v>
      </c>
      <c r="Q9" s="32">
        <f>+Q7*(8-Q7)/(8-Q7)*8/64*10</f>
        <v>2.5</v>
      </c>
      <c r="R9" s="32">
        <f t="shared" ref="R9:S9" si="6">+R7*(8-R7)/(8-R7)*8/64*10</f>
        <v>3.75</v>
      </c>
      <c r="S9" s="32">
        <f t="shared" si="6"/>
        <v>5</v>
      </c>
      <c r="T9" s="32">
        <f t="shared" si="1"/>
        <v>-0.125</v>
      </c>
      <c r="U9" s="32">
        <f t="shared" si="2"/>
        <v>-0.875</v>
      </c>
    </row>
    <row r="10" spans="3:21" ht="15" customHeight="1">
      <c r="C10" s="21">
        <f t="shared" ref="C10:C16" si="7">+C9+1</f>
        <v>2</v>
      </c>
      <c r="D10" s="4">
        <v>0</v>
      </c>
      <c r="E10" s="6">
        <f>+E$7*(8-$C10)/64*10</f>
        <v>0.9375</v>
      </c>
      <c r="F10" s="6">
        <f t="shared" si="3"/>
        <v>1.875</v>
      </c>
      <c r="G10" s="6">
        <f t="shared" si="3"/>
        <v>1.5625</v>
      </c>
      <c r="H10" s="6">
        <f t="shared" si="3"/>
        <v>1.25</v>
      </c>
      <c r="I10" s="6">
        <f t="shared" si="3"/>
        <v>0.9375</v>
      </c>
      <c r="J10" s="6">
        <f t="shared" si="3"/>
        <v>0.625</v>
      </c>
      <c r="K10" s="6">
        <f t="shared" si="3"/>
        <v>0.3125</v>
      </c>
      <c r="L10" s="6">
        <v>0</v>
      </c>
      <c r="M10" s="4">
        <f t="shared" si="4"/>
        <v>0.75</v>
      </c>
      <c r="N10" s="5">
        <f t="shared" si="5"/>
        <v>0.25</v>
      </c>
      <c r="O10" s="29"/>
      <c r="P10" s="32"/>
      <c r="Q10" s="32"/>
      <c r="R10" s="32"/>
      <c r="S10" s="32"/>
      <c r="T10" s="32">
        <f t="shared" si="1"/>
        <v>-0.25</v>
      </c>
      <c r="U10" s="32">
        <f t="shared" si="2"/>
        <v>-0.75</v>
      </c>
    </row>
    <row r="11" spans="3:21" ht="15" customHeight="1">
      <c r="C11" s="21">
        <f t="shared" si="7"/>
        <v>3</v>
      </c>
      <c r="D11" s="4">
        <v>0</v>
      </c>
      <c r="E11" s="6">
        <f t="shared" ref="E11:J15" si="8">+E$7*(8-$C11)/64*10</f>
        <v>0.78125</v>
      </c>
      <c r="F11" s="6">
        <f t="shared" si="8"/>
        <v>1.5625</v>
      </c>
      <c r="G11" s="6">
        <f t="shared" si="3"/>
        <v>2.34375</v>
      </c>
      <c r="H11" s="6">
        <f t="shared" si="3"/>
        <v>1.875</v>
      </c>
      <c r="I11" s="6">
        <f t="shared" si="3"/>
        <v>1.40625</v>
      </c>
      <c r="J11" s="6">
        <f t="shared" si="3"/>
        <v>0.9375</v>
      </c>
      <c r="K11" s="6">
        <f t="shared" si="3"/>
        <v>0.46875</v>
      </c>
      <c r="L11" s="6">
        <v>0</v>
      </c>
      <c r="M11" s="4">
        <f t="shared" si="4"/>
        <v>0.625</v>
      </c>
      <c r="N11" s="5">
        <f t="shared" si="5"/>
        <v>0.375</v>
      </c>
      <c r="O11" s="29"/>
      <c r="P11" s="32"/>
      <c r="Q11" s="32"/>
      <c r="R11" s="32"/>
      <c r="S11" s="32"/>
      <c r="T11" s="32">
        <f t="shared" si="1"/>
        <v>-0.375</v>
      </c>
      <c r="U11" s="32">
        <f t="shared" si="2"/>
        <v>-0.625</v>
      </c>
    </row>
    <row r="12" spans="3:21" ht="15" customHeight="1">
      <c r="C12" s="21">
        <f t="shared" si="7"/>
        <v>4</v>
      </c>
      <c r="D12" s="4">
        <v>0</v>
      </c>
      <c r="E12" s="6">
        <f t="shared" si="8"/>
        <v>0.625</v>
      </c>
      <c r="F12" s="6">
        <f t="shared" si="8"/>
        <v>1.25</v>
      </c>
      <c r="G12" s="6">
        <f t="shared" si="8"/>
        <v>1.875</v>
      </c>
      <c r="H12" s="6">
        <f t="shared" si="3"/>
        <v>2.5</v>
      </c>
      <c r="I12" s="6">
        <f t="shared" si="3"/>
        <v>1.875</v>
      </c>
      <c r="J12" s="6">
        <f t="shared" si="3"/>
        <v>1.25</v>
      </c>
      <c r="K12" s="6">
        <f t="shared" si="3"/>
        <v>0.625</v>
      </c>
      <c r="L12" s="6">
        <v>0</v>
      </c>
      <c r="M12" s="4">
        <f t="shared" si="4"/>
        <v>0.5</v>
      </c>
      <c r="N12" s="5">
        <f t="shared" si="5"/>
        <v>0.5</v>
      </c>
      <c r="O12" s="29"/>
      <c r="P12" s="32"/>
      <c r="Q12" s="32"/>
      <c r="R12" s="32"/>
      <c r="S12" s="32"/>
      <c r="T12" s="32">
        <f t="shared" si="1"/>
        <v>-0.5</v>
      </c>
      <c r="U12" s="32">
        <f t="shared" si="2"/>
        <v>-0.5</v>
      </c>
    </row>
    <row r="13" spans="3:21" ht="15" customHeight="1">
      <c r="C13" s="21">
        <f t="shared" si="7"/>
        <v>5</v>
      </c>
      <c r="D13" s="4">
        <v>0</v>
      </c>
      <c r="E13" s="6">
        <f t="shared" si="8"/>
        <v>0.46875</v>
      </c>
      <c r="F13" s="6">
        <f t="shared" si="8"/>
        <v>0.9375</v>
      </c>
      <c r="G13" s="6">
        <f t="shared" si="8"/>
        <v>1.40625</v>
      </c>
      <c r="H13" s="6">
        <f t="shared" si="8"/>
        <v>1.875</v>
      </c>
      <c r="I13" s="6">
        <f t="shared" si="3"/>
        <v>2.34375</v>
      </c>
      <c r="J13" s="6">
        <f t="shared" si="3"/>
        <v>1.5625</v>
      </c>
      <c r="K13" s="6">
        <f t="shared" si="3"/>
        <v>0.78125</v>
      </c>
      <c r="L13" s="6">
        <v>0</v>
      </c>
      <c r="M13" s="4">
        <f t="shared" si="4"/>
        <v>0.375</v>
      </c>
      <c r="N13" s="5">
        <f t="shared" si="5"/>
        <v>0.625</v>
      </c>
      <c r="O13" s="29"/>
      <c r="P13" s="32"/>
      <c r="Q13" s="32"/>
      <c r="R13" s="32"/>
      <c r="S13" s="32"/>
      <c r="T13" s="32">
        <f t="shared" si="1"/>
        <v>-0.625</v>
      </c>
      <c r="U13" s="32">
        <f t="shared" si="2"/>
        <v>-0.375</v>
      </c>
    </row>
    <row r="14" spans="3:21" ht="15" customHeight="1">
      <c r="C14" s="21">
        <f t="shared" si="7"/>
        <v>6</v>
      </c>
      <c r="D14" s="4">
        <v>0</v>
      </c>
      <c r="E14" s="6">
        <f t="shared" si="8"/>
        <v>0.3125</v>
      </c>
      <c r="F14" s="6">
        <f t="shared" si="8"/>
        <v>0.625</v>
      </c>
      <c r="G14" s="6">
        <f t="shared" si="8"/>
        <v>0.9375</v>
      </c>
      <c r="H14" s="6">
        <f t="shared" si="8"/>
        <v>1.25</v>
      </c>
      <c r="I14" s="6">
        <f t="shared" si="8"/>
        <v>1.5625</v>
      </c>
      <c r="J14" s="6">
        <f t="shared" si="3"/>
        <v>1.875</v>
      </c>
      <c r="K14" s="6">
        <f t="shared" si="3"/>
        <v>0.9375</v>
      </c>
      <c r="L14" s="6">
        <v>0</v>
      </c>
      <c r="M14" s="4">
        <f t="shared" si="4"/>
        <v>0.25</v>
      </c>
      <c r="N14" s="5">
        <f t="shared" si="5"/>
        <v>0.75</v>
      </c>
      <c r="O14" s="29"/>
      <c r="P14" s="32"/>
      <c r="Q14" s="32"/>
      <c r="R14" s="32"/>
      <c r="S14" s="32"/>
      <c r="T14" s="32">
        <f t="shared" si="1"/>
        <v>-0.75</v>
      </c>
      <c r="U14" s="32">
        <f t="shared" si="2"/>
        <v>-0.25</v>
      </c>
    </row>
    <row r="15" spans="3:21" ht="15" customHeight="1">
      <c r="C15" s="21">
        <f t="shared" si="7"/>
        <v>7</v>
      </c>
      <c r="D15" s="4">
        <v>0</v>
      </c>
      <c r="E15" s="6">
        <f t="shared" si="8"/>
        <v>0.15625</v>
      </c>
      <c r="F15" s="6">
        <f t="shared" si="8"/>
        <v>0.3125</v>
      </c>
      <c r="G15" s="6">
        <f t="shared" si="8"/>
        <v>0.46875</v>
      </c>
      <c r="H15" s="6">
        <f t="shared" si="8"/>
        <v>0.625</v>
      </c>
      <c r="I15" s="6">
        <f t="shared" si="8"/>
        <v>0.78125</v>
      </c>
      <c r="J15" s="6">
        <f t="shared" si="8"/>
        <v>0.9375</v>
      </c>
      <c r="K15" s="6">
        <f t="shared" si="3"/>
        <v>1.09375</v>
      </c>
      <c r="L15" s="6">
        <v>0</v>
      </c>
      <c r="M15" s="4">
        <f t="shared" si="4"/>
        <v>0.125</v>
      </c>
      <c r="N15" s="5">
        <f t="shared" si="5"/>
        <v>0.875</v>
      </c>
      <c r="O15" s="29"/>
      <c r="P15" s="32">
        <f>+P7*(8-P7)/(P7)*8/64*10</f>
        <v>8.75</v>
      </c>
      <c r="Q15" s="32">
        <f>+Q7*(8-Q7)/(Q7)*8/64*10</f>
        <v>7.5</v>
      </c>
      <c r="R15" s="32">
        <f t="shared" ref="R15:S15" si="9">+R7*(8-R7)/(R7)*8/64*10</f>
        <v>6.25</v>
      </c>
      <c r="S15" s="32">
        <f t="shared" si="9"/>
        <v>5</v>
      </c>
      <c r="T15" s="32">
        <f t="shared" si="1"/>
        <v>-0.875</v>
      </c>
      <c r="U15" s="32">
        <f t="shared" si="2"/>
        <v>-0.125</v>
      </c>
    </row>
    <row r="16" spans="3:21" ht="15" customHeight="1">
      <c r="C16" s="22">
        <f t="shared" si="7"/>
        <v>8</v>
      </c>
      <c r="D16" s="7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7">
        <f t="shared" si="4"/>
        <v>0</v>
      </c>
      <c r="N16" s="8">
        <f t="shared" si="5"/>
        <v>1</v>
      </c>
      <c r="O16" s="29"/>
      <c r="P16" s="32"/>
      <c r="Q16" s="32"/>
      <c r="R16" s="29"/>
      <c r="S16" s="29"/>
      <c r="T16" s="32">
        <f t="shared" si="1"/>
        <v>-1</v>
      </c>
      <c r="U16" s="32">
        <f t="shared" si="2"/>
        <v>0</v>
      </c>
    </row>
    <row r="17" spans="3:21" ht="15" customHeight="1">
      <c r="C17" s="15"/>
      <c r="D17" s="45" t="s">
        <v>5</v>
      </c>
      <c r="E17" s="40"/>
      <c r="F17" s="40"/>
      <c r="G17" s="40"/>
      <c r="H17" s="40"/>
      <c r="I17" s="40"/>
      <c r="J17" s="40"/>
      <c r="K17" s="40"/>
      <c r="L17" s="40"/>
      <c r="M17" s="45" t="s">
        <v>18</v>
      </c>
      <c r="N17" s="41"/>
      <c r="O17" s="29"/>
      <c r="P17" s="29"/>
      <c r="Q17" s="29"/>
      <c r="R17" s="29"/>
      <c r="S17" s="29"/>
      <c r="T17" s="29"/>
      <c r="U17" s="29"/>
    </row>
    <row r="18" spans="3:21" ht="15" customHeight="1">
      <c r="C18" s="18" t="s">
        <v>9</v>
      </c>
      <c r="D18" s="1">
        <v>0</v>
      </c>
      <c r="E18" s="3">
        <f>+E7*(8-E7)/64/2*10</f>
        <v>0.546875</v>
      </c>
      <c r="F18" s="3">
        <f t="shared" ref="F18:K18" si="10">+F7*(8-F7)/64/2*10</f>
        <v>0.9375</v>
      </c>
      <c r="G18" s="3">
        <f t="shared" si="10"/>
        <v>1.171875</v>
      </c>
      <c r="H18" s="3">
        <f t="shared" si="10"/>
        <v>1.25</v>
      </c>
      <c r="I18" s="3">
        <f t="shared" si="10"/>
        <v>1.171875</v>
      </c>
      <c r="J18" s="3">
        <f t="shared" si="10"/>
        <v>0.9375</v>
      </c>
      <c r="K18" s="3">
        <f t="shared" si="10"/>
        <v>0.546875</v>
      </c>
      <c r="L18" s="3">
        <v>0</v>
      </c>
      <c r="M18" s="4">
        <v>0.5</v>
      </c>
      <c r="N18" s="5">
        <v>0.5</v>
      </c>
      <c r="O18" s="29"/>
      <c r="P18" s="29"/>
      <c r="Q18" s="29"/>
      <c r="R18" s="29"/>
      <c r="S18" s="29"/>
      <c r="T18" s="32">
        <f>+M18-1</f>
        <v>-0.5</v>
      </c>
      <c r="U18" s="29"/>
    </row>
    <row r="19" spans="3:21" ht="15" customHeight="1">
      <c r="C19" s="14"/>
      <c r="D19" s="45" t="s">
        <v>6</v>
      </c>
      <c r="E19" s="40"/>
      <c r="F19" s="40"/>
      <c r="G19" s="40"/>
      <c r="H19" s="40"/>
      <c r="I19" s="40"/>
      <c r="J19" s="40"/>
      <c r="K19" s="40"/>
      <c r="L19" s="40"/>
      <c r="M19" s="45" t="s">
        <v>17</v>
      </c>
      <c r="N19" s="41"/>
      <c r="O19" s="29"/>
      <c r="P19" s="29"/>
      <c r="Q19" s="29"/>
      <c r="R19" s="29"/>
      <c r="S19" s="29"/>
      <c r="T19" s="29"/>
      <c r="U19" s="29"/>
    </row>
    <row r="20" spans="3:21" ht="15" customHeight="1">
      <c r="C20" s="19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9"/>
      <c r="P20" s="29"/>
      <c r="Q20" s="29"/>
      <c r="R20" s="29"/>
      <c r="S20" s="29"/>
      <c r="T20" s="29"/>
      <c r="U20" s="29"/>
    </row>
    <row r="21" spans="3:21" ht="15" customHeight="1">
      <c r="C21" s="20"/>
      <c r="D21" s="49" t="s">
        <v>4</v>
      </c>
      <c r="E21" s="50"/>
      <c r="F21" s="50"/>
      <c r="G21" s="50"/>
      <c r="H21" s="50"/>
      <c r="I21" s="50"/>
      <c r="J21" s="50"/>
      <c r="K21" s="50"/>
      <c r="L21" s="51"/>
      <c r="M21" s="46" t="s">
        <v>12</v>
      </c>
      <c r="N21" s="47"/>
      <c r="O21" s="29"/>
      <c r="P21" s="29"/>
      <c r="Q21" s="29"/>
      <c r="R21" s="29"/>
      <c r="S21" s="29"/>
      <c r="T21" s="29"/>
      <c r="U21" s="29"/>
    </row>
    <row r="22" spans="3:21" ht="15" customHeight="1">
      <c r="C22" s="21"/>
      <c r="D22" s="25">
        <v>0</v>
      </c>
      <c r="E22" s="26">
        <f>+D22+1</f>
        <v>1</v>
      </c>
      <c r="F22" s="26">
        <f t="shared" ref="F22" si="11">+E22+1</f>
        <v>2</v>
      </c>
      <c r="G22" s="26">
        <f t="shared" ref="G22" si="12">+F22+1</f>
        <v>3</v>
      </c>
      <c r="H22" s="26">
        <f t="shared" ref="H22" si="13">+G22+1</f>
        <v>4</v>
      </c>
      <c r="I22" s="26">
        <f t="shared" ref="I22" si="14">+H22+1</f>
        <v>5</v>
      </c>
      <c r="J22" s="26">
        <f t="shared" ref="J22" si="15">+I22+1</f>
        <v>6</v>
      </c>
      <c r="K22" s="26">
        <f t="shared" ref="K22" si="16">+J22+1</f>
        <v>7</v>
      </c>
      <c r="L22" s="27">
        <f t="shared" ref="L22" si="17">+K22+1</f>
        <v>8</v>
      </c>
      <c r="M22" s="16" t="s">
        <v>13</v>
      </c>
      <c r="N22" s="17" t="s">
        <v>14</v>
      </c>
      <c r="O22" s="29"/>
      <c r="P22" s="29"/>
      <c r="Q22" s="29"/>
      <c r="R22" s="29"/>
      <c r="S22" s="29"/>
      <c r="T22" s="29"/>
      <c r="U22" s="29"/>
    </row>
    <row r="23" spans="3:21" ht="15" customHeight="1">
      <c r="C23" s="20">
        <v>0</v>
      </c>
      <c r="D23" s="1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2">
        <v>0</v>
      </c>
      <c r="M23" s="1">
        <f>-(1-C23/8)*(1-(1-C23/8)^2)/6*10</f>
        <v>0</v>
      </c>
      <c r="N23" s="2">
        <f>+C23/8*(1-(C23/8)^2)/6*10</f>
        <v>0</v>
      </c>
      <c r="O23" s="29"/>
      <c r="Q23" s="34"/>
      <c r="S23" s="29"/>
    </row>
    <row r="24" spans="3:21" ht="15" customHeight="1">
      <c r="C24" s="21">
        <f>+C23+1</f>
        <v>1</v>
      </c>
      <c r="D24" s="4">
        <v>0</v>
      </c>
      <c r="E24" s="33">
        <f>1/6*((8-$C24)*E$22*(64-(8-$C24)^2-E$22^2))/4096*100</f>
        <v>0.39876302083333331</v>
      </c>
      <c r="F24" s="33">
        <f>1/6*(($C24)*(8-F$22)*(64-($C24)^2-(8-F$22)^2))/4096*100</f>
        <v>0.6591796875</v>
      </c>
      <c r="G24" s="33">
        <f t="shared" ref="G24:K29" si="18">1/6*(($C24)*(8-G$22)*(64-($C24)^2-(8-G$22)^2))/4096*100</f>
        <v>0.77311197916666663</v>
      </c>
      <c r="H24" s="33">
        <f t="shared" si="18"/>
        <v>0.76497395833333326</v>
      </c>
      <c r="I24" s="33">
        <f t="shared" si="18"/>
        <v>0.6591796875</v>
      </c>
      <c r="J24" s="33">
        <f t="shared" si="18"/>
        <v>0.48014322916666663</v>
      </c>
      <c r="K24" s="33">
        <f t="shared" si="18"/>
        <v>0.25227864583333331</v>
      </c>
      <c r="L24" s="5">
        <v>0</v>
      </c>
      <c r="M24" s="4">
        <f t="shared" ref="M24:M31" si="19">-(1-C24/8)*(1-(1-C24/8)^2)/6*10</f>
        <v>-0.341796875</v>
      </c>
      <c r="N24" s="5">
        <f t="shared" ref="N24:N31" si="20">+C24/8*(1-(C24/8)^2)/6*10</f>
        <v>0.205078125</v>
      </c>
      <c r="O24" s="29"/>
      <c r="R24" s="29"/>
      <c r="S24" s="29"/>
    </row>
    <row r="25" spans="3:21" ht="15" customHeight="1">
      <c r="C25" s="21">
        <f t="shared" ref="C25:C31" si="21">+C24+1</f>
        <v>2</v>
      </c>
      <c r="D25" s="4">
        <v>0</v>
      </c>
      <c r="E25" s="33">
        <f t="shared" ref="E25:K30" si="22">1/6*((8-$C25)*E$22*(64-(8-$C25)^2-E$22^2))/4096*100</f>
        <v>0.6591796875</v>
      </c>
      <c r="F25" s="33">
        <f t="shared" si="22"/>
        <v>1.171875</v>
      </c>
      <c r="G25" s="33">
        <f t="shared" si="18"/>
        <v>1.4241536458333333</v>
      </c>
      <c r="H25" s="33">
        <f t="shared" si="18"/>
        <v>1.4322916666666665</v>
      </c>
      <c r="I25" s="33">
        <f t="shared" si="18"/>
        <v>1.2451171875</v>
      </c>
      <c r="J25" s="33">
        <f t="shared" si="18"/>
        <v>0.91145833333333326</v>
      </c>
      <c r="K25" s="33">
        <f t="shared" si="18"/>
        <v>0.48014322916666663</v>
      </c>
      <c r="L25" s="5">
        <v>0</v>
      </c>
      <c r="M25" s="4">
        <f t="shared" si="19"/>
        <v>-0.546875</v>
      </c>
      <c r="N25" s="5">
        <f t="shared" si="20"/>
        <v>0.390625</v>
      </c>
      <c r="O25" s="29"/>
      <c r="R25" s="29"/>
      <c r="S25" s="29"/>
    </row>
    <row r="26" spans="3:21" ht="15" customHeight="1">
      <c r="C26" s="21">
        <f t="shared" si="21"/>
        <v>3</v>
      </c>
      <c r="D26" s="4">
        <v>0</v>
      </c>
      <c r="E26" s="33">
        <f t="shared" si="22"/>
        <v>0.77311197916666663</v>
      </c>
      <c r="F26" s="33">
        <f t="shared" si="22"/>
        <v>1.4241536458333333</v>
      </c>
      <c r="G26" s="33">
        <f t="shared" si="22"/>
        <v>1.8310546875</v>
      </c>
      <c r="H26" s="33">
        <f t="shared" si="18"/>
        <v>1.904296875</v>
      </c>
      <c r="I26" s="33">
        <f t="shared" si="18"/>
        <v>1.6845703125</v>
      </c>
      <c r="J26" s="33">
        <f t="shared" si="18"/>
        <v>1.2451171875</v>
      </c>
      <c r="K26" s="33">
        <f t="shared" si="18"/>
        <v>0.6591796875</v>
      </c>
      <c r="L26" s="5">
        <v>0</v>
      </c>
      <c r="M26" s="4">
        <f t="shared" si="19"/>
        <v>-0.634765625</v>
      </c>
      <c r="N26" s="5">
        <f t="shared" si="20"/>
        <v>0.537109375</v>
      </c>
      <c r="O26" s="29"/>
      <c r="P26" s="35"/>
      <c r="Q26" s="35"/>
      <c r="R26" s="29"/>
      <c r="S26" s="29"/>
    </row>
    <row r="27" spans="3:21" ht="15" customHeight="1">
      <c r="C27" s="21">
        <f t="shared" si="21"/>
        <v>4</v>
      </c>
      <c r="D27" s="4">
        <v>0</v>
      </c>
      <c r="E27" s="33">
        <f t="shared" si="22"/>
        <v>0.76497395833333326</v>
      </c>
      <c r="F27" s="33">
        <f t="shared" si="22"/>
        <v>1.4322916666666665</v>
      </c>
      <c r="G27" s="33">
        <f t="shared" si="22"/>
        <v>1.904296875</v>
      </c>
      <c r="H27" s="33">
        <f t="shared" si="22"/>
        <v>2.083333333333333</v>
      </c>
      <c r="I27" s="33">
        <f t="shared" si="18"/>
        <v>1.904296875</v>
      </c>
      <c r="J27" s="33">
        <f t="shared" si="18"/>
        <v>1.4322916666666665</v>
      </c>
      <c r="K27" s="33">
        <f t="shared" si="18"/>
        <v>0.76497395833333326</v>
      </c>
      <c r="L27" s="5">
        <v>0</v>
      </c>
      <c r="M27" s="4">
        <f t="shared" si="19"/>
        <v>-0.625</v>
      </c>
      <c r="N27" s="5">
        <f t="shared" si="20"/>
        <v>0.625</v>
      </c>
      <c r="O27" s="29"/>
      <c r="P27" s="35"/>
      <c r="Q27" s="35"/>
      <c r="R27" s="29"/>
      <c r="S27" s="29"/>
    </row>
    <row r="28" spans="3:21" ht="15" customHeight="1">
      <c r="C28" s="21">
        <f t="shared" si="21"/>
        <v>5</v>
      </c>
      <c r="D28" s="4">
        <v>0</v>
      </c>
      <c r="E28" s="33">
        <f t="shared" si="22"/>
        <v>0.6591796875</v>
      </c>
      <c r="F28" s="33">
        <f t="shared" si="22"/>
        <v>1.2451171875</v>
      </c>
      <c r="G28" s="33">
        <f t="shared" si="22"/>
        <v>1.6845703125</v>
      </c>
      <c r="H28" s="33">
        <f t="shared" si="22"/>
        <v>1.904296875</v>
      </c>
      <c r="I28" s="33">
        <f t="shared" si="22"/>
        <v>1.8310546875</v>
      </c>
      <c r="J28" s="33">
        <f t="shared" si="18"/>
        <v>1.4241536458333333</v>
      </c>
      <c r="K28" s="33">
        <f t="shared" si="18"/>
        <v>0.77311197916666663</v>
      </c>
      <c r="L28" s="5">
        <v>0</v>
      </c>
      <c r="M28" s="4">
        <f t="shared" si="19"/>
        <v>-0.537109375</v>
      </c>
      <c r="N28" s="5">
        <f t="shared" si="20"/>
        <v>0.634765625</v>
      </c>
      <c r="O28" s="29"/>
      <c r="P28" s="35"/>
      <c r="Q28" s="35"/>
      <c r="R28" s="29"/>
      <c r="S28" s="29"/>
    </row>
    <row r="29" spans="3:21" ht="15" customHeight="1">
      <c r="C29" s="21">
        <f t="shared" si="21"/>
        <v>6</v>
      </c>
      <c r="D29" s="4">
        <v>0</v>
      </c>
      <c r="E29" s="33">
        <f t="shared" si="22"/>
        <v>0.48014322916666663</v>
      </c>
      <c r="F29" s="33">
        <f t="shared" si="22"/>
        <v>0.91145833333333326</v>
      </c>
      <c r="G29" s="33">
        <f t="shared" si="22"/>
        <v>1.2451171875</v>
      </c>
      <c r="H29" s="33">
        <f t="shared" si="22"/>
        <v>1.4322916666666665</v>
      </c>
      <c r="I29" s="33">
        <f t="shared" si="22"/>
        <v>1.4241536458333333</v>
      </c>
      <c r="J29" s="33">
        <f t="shared" si="22"/>
        <v>1.171875</v>
      </c>
      <c r="K29" s="33">
        <f t="shared" si="18"/>
        <v>0.6591796875</v>
      </c>
      <c r="L29" s="5">
        <v>0</v>
      </c>
      <c r="M29" s="4">
        <f t="shared" si="19"/>
        <v>-0.390625</v>
      </c>
      <c r="N29" s="5">
        <f t="shared" si="20"/>
        <v>0.546875</v>
      </c>
      <c r="O29" s="29"/>
      <c r="P29" s="35"/>
      <c r="Q29" s="35"/>
      <c r="R29" s="29"/>
      <c r="S29" s="29"/>
    </row>
    <row r="30" spans="3:21" ht="15" customHeight="1">
      <c r="C30" s="21">
        <f t="shared" si="21"/>
        <v>7</v>
      </c>
      <c r="D30" s="4">
        <v>0</v>
      </c>
      <c r="E30" s="33">
        <f t="shared" si="22"/>
        <v>0.25227864583333331</v>
      </c>
      <c r="F30" s="33">
        <f t="shared" si="22"/>
        <v>0.48014322916666663</v>
      </c>
      <c r="G30" s="33">
        <f t="shared" si="22"/>
        <v>0.6591796875</v>
      </c>
      <c r="H30" s="33">
        <f t="shared" si="22"/>
        <v>0.76497395833333326</v>
      </c>
      <c r="I30" s="33">
        <f t="shared" si="22"/>
        <v>0.77311197916666663</v>
      </c>
      <c r="J30" s="33">
        <f t="shared" si="22"/>
        <v>0.6591796875</v>
      </c>
      <c r="K30" s="33">
        <f t="shared" si="22"/>
        <v>0.39876302083333331</v>
      </c>
      <c r="L30" s="5">
        <v>0</v>
      </c>
      <c r="M30" s="4">
        <f t="shared" si="19"/>
        <v>-0.205078125</v>
      </c>
      <c r="N30" s="5">
        <f t="shared" si="20"/>
        <v>0.341796875</v>
      </c>
      <c r="O30" s="29"/>
      <c r="P30" s="35"/>
      <c r="Q30" s="35"/>
      <c r="R30" s="29"/>
      <c r="S30" s="29"/>
    </row>
    <row r="31" spans="3:21" ht="15" customHeight="1">
      <c r="C31" s="22">
        <f t="shared" si="21"/>
        <v>8</v>
      </c>
      <c r="D31" s="7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8">
        <v>0</v>
      </c>
      <c r="M31" s="7">
        <f t="shared" si="19"/>
        <v>0</v>
      </c>
      <c r="N31" s="8">
        <f t="shared" si="20"/>
        <v>0</v>
      </c>
      <c r="O31" s="29"/>
      <c r="P31" s="35"/>
      <c r="Q31" s="35"/>
      <c r="R31" s="29"/>
      <c r="S31" s="29"/>
    </row>
    <row r="32" spans="3:21" ht="15" customHeight="1">
      <c r="C32" s="10"/>
      <c r="D32" s="39" t="s">
        <v>7</v>
      </c>
      <c r="E32" s="40"/>
      <c r="F32" s="40"/>
      <c r="G32" s="40"/>
      <c r="H32" s="40"/>
      <c r="I32" s="40"/>
      <c r="J32" s="40"/>
      <c r="K32" s="40"/>
      <c r="L32" s="41"/>
      <c r="M32" s="52" t="s">
        <v>15</v>
      </c>
      <c r="N32" s="53"/>
      <c r="O32" s="29"/>
      <c r="P32" s="29"/>
      <c r="Q32" s="29"/>
      <c r="R32" s="29"/>
      <c r="S32" s="29"/>
      <c r="T32" s="29"/>
      <c r="U32" s="29"/>
    </row>
    <row r="33" spans="3:24" ht="15" customHeight="1">
      <c r="C33" s="18" t="s">
        <v>9</v>
      </c>
      <c r="D33" s="1">
        <f>(3*(D$22/8)^5/4-7*(D$22/8)^4/4+(D$22/8)^3-1/4*(D$22/8-1)^3*(3*D$22/8+1)*D$22/8)/6*100</f>
        <v>0</v>
      </c>
      <c r="E33" s="3">
        <f t="shared" ref="E33:L33" si="23">(3*(E$22/8)^5/4-7*(E$22/8)^4/4+(E$22/8)^3-1/4*(E$22/8-1)^3*(3*E$22/8+1)*E$22/8)/6*100</f>
        <v>0.50557454427083326</v>
      </c>
      <c r="F33" s="3">
        <f t="shared" si="23"/>
        <v>0.927734375</v>
      </c>
      <c r="G33" s="3">
        <f t="shared" si="23"/>
        <v>1.2054443359375</v>
      </c>
      <c r="H33" s="3">
        <f t="shared" si="23"/>
        <v>1.3020833333333335</v>
      </c>
      <c r="I33" s="3">
        <f t="shared" si="23"/>
        <v>1.2054443359375</v>
      </c>
      <c r="J33" s="3">
        <f t="shared" si="23"/>
        <v>0.927734375</v>
      </c>
      <c r="K33" s="3">
        <f t="shared" si="23"/>
        <v>0.50557454427083326</v>
      </c>
      <c r="L33" s="2">
        <f t="shared" si="23"/>
        <v>0</v>
      </c>
      <c r="M33" s="4">
        <f>-1/24*10</f>
        <v>-0.41666666666666663</v>
      </c>
      <c r="N33" s="5">
        <f>0.0416666666666667*10</f>
        <v>0.41666666666666696</v>
      </c>
      <c r="O33" s="29"/>
      <c r="P33" s="36"/>
      <c r="Q33" s="36"/>
      <c r="R33" s="36"/>
      <c r="S33" s="37"/>
      <c r="T33" s="29"/>
      <c r="U33" s="29"/>
      <c r="W33" s="38"/>
      <c r="X33" s="38"/>
    </row>
    <row r="34" spans="3:24" ht="15" customHeight="1">
      <c r="C34" s="11"/>
      <c r="D34" s="42" t="s">
        <v>8</v>
      </c>
      <c r="E34" s="43"/>
      <c r="F34" s="43"/>
      <c r="G34" s="43"/>
      <c r="H34" s="43"/>
      <c r="I34" s="43"/>
      <c r="J34" s="43"/>
      <c r="K34" s="43"/>
      <c r="L34" s="44"/>
      <c r="M34" s="45" t="s">
        <v>16</v>
      </c>
      <c r="N34" s="41"/>
      <c r="O34" s="29"/>
      <c r="P34" s="29"/>
      <c r="Q34" s="29"/>
      <c r="R34" s="29"/>
      <c r="S34" s="29"/>
      <c r="T34" s="29"/>
      <c r="U34" s="29"/>
    </row>
    <row r="35" spans="3:24" ht="15" customHeight="1"/>
    <row r="36" spans="3:24" ht="15" customHeight="1"/>
    <row r="37" spans="3:24" ht="15" customHeight="1">
      <c r="P37" s="34"/>
    </row>
    <row r="38" spans="3:24" ht="15" customHeight="1">
      <c r="P38" s="34"/>
    </row>
    <row r="39" spans="3:24" ht="15" customHeight="1">
      <c r="P39" s="34"/>
    </row>
    <row r="40" spans="3:24" ht="15" customHeight="1"/>
    <row r="41" spans="3:24" ht="15" customHeight="1"/>
    <row r="42" spans="3:24" ht="15" customHeight="1"/>
    <row r="43" spans="3:24" ht="15" customHeight="1"/>
    <row r="44" spans="3:24" ht="15" customHeight="1"/>
    <row r="45" spans="3:24" ht="15" customHeight="1"/>
    <row r="46" spans="3:24" ht="15" customHeight="1"/>
    <row r="47" spans="3:24" ht="15" customHeight="1"/>
    <row r="48" spans="3:2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</sheetData>
  <sheetProtection formatCells="0" formatColumns="0" formatRows="0" insertColumns="0" insertRows="0" insertHyperlinks="0" deleteColumns="0" deleteRows="0" sort="0" autoFilter="0" pivotTables="0"/>
  <mergeCells count="12">
    <mergeCell ref="D32:L32"/>
    <mergeCell ref="D34:L34"/>
    <mergeCell ref="D17:L17"/>
    <mergeCell ref="D19:L19"/>
    <mergeCell ref="M6:N6"/>
    <mergeCell ref="M17:N17"/>
    <mergeCell ref="M19:N19"/>
    <mergeCell ref="D6:L6"/>
    <mergeCell ref="D21:L21"/>
    <mergeCell ref="M21:N21"/>
    <mergeCell ref="M32:N32"/>
    <mergeCell ref="M34:N34"/>
  </mergeCells>
  <pageMargins left="0.7" right="0.7" top="0.75" bottom="0.75" header="0.3" footer="0.3"/>
  <pageSetup orientation="portrait" horizontalDpi="300" verticalDpi="0" r:id="rId1"/>
  <headerFooter>
    <oddFooter>&amp;R&amp;8Dedicated to Dr. Watanabe Nobolu Copyright 2018 LEEseungwoo@outlook.com</oddFooter>
  </headerFooter>
  <colBreaks count="1" manualBreakCount="1">
    <brk id="3" min="20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32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Table</vt:lpstr>
      <vt:lpstr>M1</vt:lpstr>
      <vt:lpstr>M2</vt:lpstr>
      <vt:lpstr>M3</vt:lpstr>
      <vt:lpstr>04</vt:lpstr>
      <vt:lpstr>RA</vt:lpstr>
      <vt:lpstr>RB</vt:lpstr>
      <vt:lpstr>Q1</vt:lpstr>
      <vt:lpstr>Q2</vt:lpstr>
      <vt:lpstr>Q3</vt:lpstr>
      <vt:lpstr>Q4</vt:lpstr>
      <vt:lpstr>D1</vt:lpstr>
      <vt:lpstr>D2</vt:lpstr>
      <vt:lpstr>D3</vt:lpstr>
      <vt:lpstr>D4</vt:lpstr>
      <vt:lpstr>SA</vt:lpstr>
      <vt:lpstr>SB</vt:lpstr>
      <vt:lpstr>M-1</vt:lpstr>
      <vt:lpstr>M-2</vt:lpstr>
      <vt:lpstr>M-3</vt:lpstr>
      <vt:lpstr>M-4</vt:lpstr>
      <vt:lpstr>MS1</vt:lpstr>
      <vt:lpstr>Q-1</vt:lpstr>
      <vt:lpstr>Q-2</vt:lpstr>
      <vt:lpstr>Q-3</vt:lpstr>
      <vt:lpstr>Q-4</vt:lpstr>
      <vt:lpstr>QS1</vt:lpstr>
      <vt:lpstr>D-1</vt:lpstr>
      <vt:lpstr>D-2</vt:lpstr>
      <vt:lpstr>D-3</vt:lpstr>
      <vt:lpstr>D-4</vt:lpstr>
      <vt:lpstr>DS1</vt:lpstr>
      <vt:lpstr>SS1</vt:lpstr>
      <vt:lpstr>Table!Print_Area</vt:lpstr>
    </vt:vector>
  </TitlesOfParts>
  <Company>Parsons Brinckerhoff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PB_User</dc:creator>
  <cp:lastModifiedBy>Lee, Seungwoo</cp:lastModifiedBy>
  <cp:lastPrinted>2018-09-26T13:17:57Z</cp:lastPrinted>
  <dcterms:created xsi:type="dcterms:W3CDTF">2012-03-31T03:00:00Z</dcterms:created>
  <dcterms:modified xsi:type="dcterms:W3CDTF">2021-03-09T01:43:31Z</dcterms:modified>
</cp:coreProperties>
</file>